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adM\Desktop\PROJECT\RADIONICE\Prezentacije\Prezentacije\"/>
    </mc:Choice>
  </mc:AlternateContent>
  <xr:revisionPtr revIDLastSave="0" documentId="13_ncr:1_{3E6B2D5A-FB91-49A1-9408-877F5566C12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NAPOMENE" sheetId="22" r:id="rId1"/>
    <sheet name="Ulazni podaci" sheetId="17" r:id="rId2"/>
    <sheet name="Fiksni dio cijene" sheetId="10" r:id="rId3"/>
    <sheet name="Varijabilni dio cijene" sheetId="8" r:id="rId4"/>
    <sheet name="Kalk. cijene po kateg.-nova" sheetId="20" r:id="rId5"/>
    <sheet name="Kalk. iste.cijene,za sve.-cont." sheetId="21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0" l="1"/>
  <c r="C33" i="10"/>
  <c r="D33" i="10"/>
  <c r="E33" i="10"/>
  <c r="F33" i="10" s="1"/>
  <c r="B34" i="10"/>
  <c r="C34" i="10"/>
  <c r="D34" i="10"/>
  <c r="E34" i="10"/>
  <c r="F34" i="10" s="1"/>
  <c r="B35" i="10"/>
  <c r="C35" i="10"/>
  <c r="D35" i="10"/>
  <c r="E35" i="10"/>
  <c r="F35" i="10" s="1"/>
  <c r="G35" i="10" s="1"/>
  <c r="B36" i="10"/>
  <c r="C36" i="10"/>
  <c r="G36" i="10" s="1"/>
  <c r="D36" i="10"/>
  <c r="E36" i="10"/>
  <c r="F36" i="10" s="1"/>
  <c r="B37" i="10"/>
  <c r="C37" i="10"/>
  <c r="D37" i="10"/>
  <c r="E37" i="10"/>
  <c r="F37" i="10" s="1"/>
  <c r="B38" i="10"/>
  <c r="C38" i="10"/>
  <c r="G38" i="10" s="1"/>
  <c r="D38" i="10"/>
  <c r="E38" i="10"/>
  <c r="F38" i="10" s="1"/>
  <c r="B39" i="10"/>
  <c r="C39" i="10"/>
  <c r="D39" i="10"/>
  <c r="E39" i="10"/>
  <c r="F39" i="10" s="1"/>
  <c r="G39" i="10" s="1"/>
  <c r="B40" i="10"/>
  <c r="C40" i="10"/>
  <c r="G40" i="10" s="1"/>
  <c r="D40" i="10"/>
  <c r="E40" i="10"/>
  <c r="F40" i="10" s="1"/>
  <c r="B41" i="10"/>
  <c r="C41" i="10"/>
  <c r="D41" i="10"/>
  <c r="E41" i="10"/>
  <c r="F41" i="10" s="1"/>
  <c r="B42" i="10"/>
  <c r="C42" i="10"/>
  <c r="D42" i="10"/>
  <c r="E42" i="10"/>
  <c r="F42" i="10" s="1"/>
  <c r="B43" i="10"/>
  <c r="C43" i="10"/>
  <c r="D43" i="10"/>
  <c r="E43" i="10"/>
  <c r="F43" i="10" s="1"/>
  <c r="G43" i="10" s="1"/>
  <c r="B44" i="10"/>
  <c r="C44" i="10"/>
  <c r="D44" i="10"/>
  <c r="E44" i="10"/>
  <c r="F44" i="10" s="1"/>
  <c r="G44" i="10" s="1"/>
  <c r="B45" i="10"/>
  <c r="C45" i="10"/>
  <c r="G45" i="10" s="1"/>
  <c r="D45" i="10"/>
  <c r="E45" i="10"/>
  <c r="F45" i="10" s="1"/>
  <c r="B46" i="10"/>
  <c r="C46" i="10"/>
  <c r="D46" i="10"/>
  <c r="E46" i="10"/>
  <c r="F46" i="10" s="1"/>
  <c r="B47" i="10"/>
  <c r="C47" i="10"/>
  <c r="D47" i="10"/>
  <c r="E47" i="10"/>
  <c r="F47" i="10" s="1"/>
  <c r="B48" i="10"/>
  <c r="C48" i="10"/>
  <c r="D48" i="10"/>
  <c r="E48" i="10"/>
  <c r="F48" i="10" s="1"/>
  <c r="G48" i="10" s="1"/>
  <c r="B49" i="10"/>
  <c r="C49" i="10"/>
  <c r="D49" i="10"/>
  <c r="E49" i="10"/>
  <c r="F49" i="10" s="1"/>
  <c r="B50" i="10"/>
  <c r="C50" i="10"/>
  <c r="D50" i="10"/>
  <c r="E50" i="10"/>
  <c r="F50" i="10" s="1"/>
  <c r="B51" i="10"/>
  <c r="C51" i="10"/>
  <c r="D51" i="10"/>
  <c r="E51" i="10"/>
  <c r="F51" i="10" s="1"/>
  <c r="G51" i="10" s="1"/>
  <c r="B5" i="10"/>
  <c r="C5" i="10"/>
  <c r="D5" i="10"/>
  <c r="E5" i="10"/>
  <c r="F5" i="10" s="1"/>
  <c r="H5" i="10" s="1"/>
  <c r="B6" i="10"/>
  <c r="C6" i="10"/>
  <c r="D6" i="10"/>
  <c r="E6" i="10"/>
  <c r="F6" i="10" s="1"/>
  <c r="H6" i="10" s="1"/>
  <c r="B7" i="10"/>
  <c r="C7" i="10"/>
  <c r="D7" i="10"/>
  <c r="E7" i="10"/>
  <c r="F7" i="10" s="1"/>
  <c r="H7" i="10" s="1"/>
  <c r="G7" i="10"/>
  <c r="B8" i="10"/>
  <c r="C8" i="10"/>
  <c r="D8" i="10"/>
  <c r="E8" i="10"/>
  <c r="F8" i="10" s="1"/>
  <c r="H8" i="10" s="1"/>
  <c r="G8" i="10"/>
  <c r="B9" i="10"/>
  <c r="C9" i="10"/>
  <c r="D9" i="10"/>
  <c r="E9" i="10"/>
  <c r="F9" i="10" s="1"/>
  <c r="H9" i="10" s="1"/>
  <c r="B10" i="10"/>
  <c r="C10" i="10"/>
  <c r="D10" i="10"/>
  <c r="E10" i="10"/>
  <c r="F10" i="10" s="1"/>
  <c r="H10" i="10" s="1"/>
  <c r="B11" i="10"/>
  <c r="C11" i="10"/>
  <c r="G11" i="10" s="1"/>
  <c r="D11" i="10"/>
  <c r="E11" i="10"/>
  <c r="F11" i="10" s="1"/>
  <c r="H11" i="10" s="1"/>
  <c r="B12" i="10"/>
  <c r="C12" i="10"/>
  <c r="D12" i="10"/>
  <c r="E12" i="10"/>
  <c r="F12" i="10" s="1"/>
  <c r="H12" i="10" s="1"/>
  <c r="G12" i="10"/>
  <c r="B13" i="10"/>
  <c r="C13" i="10"/>
  <c r="G13" i="10" s="1"/>
  <c r="D13" i="10"/>
  <c r="E13" i="10"/>
  <c r="F13" i="10" s="1"/>
  <c r="H13" i="10" s="1"/>
  <c r="B14" i="10"/>
  <c r="C14" i="10"/>
  <c r="D14" i="10"/>
  <c r="E14" i="10"/>
  <c r="F14" i="10" s="1"/>
  <c r="H14" i="10" s="1"/>
  <c r="B15" i="10"/>
  <c r="C15" i="10"/>
  <c r="G15" i="10" s="1"/>
  <c r="D15" i="10"/>
  <c r="E15" i="10"/>
  <c r="F15" i="10" s="1"/>
  <c r="H15" i="10" s="1"/>
  <c r="B16" i="10"/>
  <c r="C16" i="10"/>
  <c r="D16" i="10"/>
  <c r="E16" i="10"/>
  <c r="F16" i="10" s="1"/>
  <c r="H16" i="10" s="1"/>
  <c r="G16" i="10"/>
  <c r="B17" i="10"/>
  <c r="C17" i="10"/>
  <c r="G17" i="10" s="1"/>
  <c r="D17" i="10"/>
  <c r="E17" i="10"/>
  <c r="F17" i="10" s="1"/>
  <c r="H17" i="10" s="1"/>
  <c r="B18" i="10"/>
  <c r="C18" i="10"/>
  <c r="D18" i="10"/>
  <c r="E18" i="10"/>
  <c r="F18" i="10" s="1"/>
  <c r="H18" i="10" s="1"/>
  <c r="B19" i="10"/>
  <c r="C19" i="10"/>
  <c r="G19" i="10" s="1"/>
  <c r="D19" i="10"/>
  <c r="E19" i="10"/>
  <c r="F19" i="10" s="1"/>
  <c r="H19" i="10" s="1"/>
  <c r="B20" i="10"/>
  <c r="C20" i="10"/>
  <c r="G20" i="10" s="1"/>
  <c r="D20" i="10"/>
  <c r="E20" i="10"/>
  <c r="F20" i="10" s="1"/>
  <c r="H20" i="10" s="1"/>
  <c r="B21" i="10"/>
  <c r="C21" i="10"/>
  <c r="G21" i="10" s="1"/>
  <c r="D21" i="10"/>
  <c r="E21" i="10"/>
  <c r="F21" i="10" s="1"/>
  <c r="H21" i="10" s="1"/>
  <c r="B22" i="10"/>
  <c r="C22" i="10"/>
  <c r="D22" i="10"/>
  <c r="E22" i="10"/>
  <c r="F22" i="10" s="1"/>
  <c r="H22" i="10" s="1"/>
  <c r="B23" i="10"/>
  <c r="C23" i="10"/>
  <c r="D23" i="10"/>
  <c r="E23" i="10"/>
  <c r="F23" i="10" s="1"/>
  <c r="H23" i="10" s="1"/>
  <c r="G23" i="10"/>
  <c r="A4" i="20"/>
  <c r="A16" i="21"/>
  <c r="A17" i="21"/>
  <c r="A18" i="21"/>
  <c r="A19" i="21"/>
  <c r="A15" i="21"/>
  <c r="A4" i="21"/>
  <c r="A5" i="21"/>
  <c r="A6" i="21"/>
  <c r="A7" i="21"/>
  <c r="A3" i="21"/>
  <c r="E6" i="20"/>
  <c r="E7" i="20"/>
  <c r="A16" i="20"/>
  <c r="A17" i="20"/>
  <c r="A18" i="20"/>
  <c r="A19" i="20"/>
  <c r="A15" i="20"/>
  <c r="A5" i="20"/>
  <c r="A6" i="20"/>
  <c r="A7" i="20"/>
  <c r="A3" i="20"/>
  <c r="G47" i="10" l="1"/>
  <c r="G9" i="10"/>
  <c r="G5" i="10"/>
  <c r="G34" i="10"/>
  <c r="G50" i="10"/>
  <c r="G41" i="10"/>
  <c r="G37" i="10"/>
  <c r="G46" i="10"/>
  <c r="G49" i="10"/>
  <c r="G42" i="10"/>
  <c r="G33" i="10"/>
  <c r="G22" i="10"/>
  <c r="G14" i="10"/>
  <c r="G6" i="10"/>
  <c r="G18" i="10"/>
  <c r="G10" i="10"/>
  <c r="B14" i="8" l="1"/>
  <c r="C14" i="8"/>
  <c r="D14" i="8"/>
  <c r="E14" i="8"/>
  <c r="B15" i="8"/>
  <c r="C15" i="8"/>
  <c r="D15" i="8"/>
  <c r="E15" i="8"/>
  <c r="B16" i="8"/>
  <c r="C16" i="8"/>
  <c r="B18" i="20" s="1"/>
  <c r="D16" i="8"/>
  <c r="C18" i="20" s="1"/>
  <c r="E16" i="8"/>
  <c r="D18" i="20" s="1"/>
  <c r="B17" i="8"/>
  <c r="C17" i="8"/>
  <c r="B19" i="20" s="1"/>
  <c r="D17" i="8"/>
  <c r="C19" i="20" s="1"/>
  <c r="E17" i="8"/>
  <c r="D19" i="20" s="1"/>
  <c r="C13" i="8"/>
  <c r="D13" i="8"/>
  <c r="C15" i="20" s="1"/>
  <c r="E13" i="8"/>
  <c r="D15" i="20" s="1"/>
  <c r="B13" i="8"/>
  <c r="C75" i="17" l="1"/>
  <c r="O14" i="10" l="1"/>
  <c r="J14" i="10" s="1"/>
  <c r="O12" i="10"/>
  <c r="J12" i="10" s="1"/>
  <c r="O15" i="10"/>
  <c r="J15" i="10" s="1"/>
  <c r="O13" i="10"/>
  <c r="J13" i="10" l="1"/>
  <c r="C50" i="17" l="1"/>
  <c r="F2" i="21"/>
  <c r="E2" i="21"/>
  <c r="D2" i="21"/>
  <c r="C2" i="21"/>
  <c r="E3" i="20"/>
  <c r="E2" i="20"/>
  <c r="D2" i="20"/>
  <c r="C2" i="20"/>
  <c r="B2" i="20"/>
  <c r="E20" i="8" l="1"/>
  <c r="D20" i="8"/>
  <c r="A1" i="8" l="1"/>
  <c r="A3" i="8"/>
  <c r="A4" i="8"/>
  <c r="A5" i="8"/>
  <c r="A6" i="8"/>
  <c r="A7" i="8"/>
  <c r="A8" i="8"/>
  <c r="A2" i="8"/>
  <c r="B4" i="8" l="1"/>
  <c r="B12" i="8" l="1"/>
  <c r="C20" i="8"/>
  <c r="B3" i="8"/>
  <c r="B5" i="8"/>
  <c r="B6" i="8"/>
  <c r="B7" i="8"/>
  <c r="B8" i="8"/>
  <c r="B2" i="8"/>
  <c r="E15" i="17"/>
  <c r="E12" i="8" s="1"/>
  <c r="D15" i="17"/>
  <c r="D12" i="8" s="1"/>
  <c r="C15" i="17"/>
  <c r="C12" i="8" s="1"/>
  <c r="E32" i="10"/>
  <c r="D32" i="10"/>
  <c r="C32" i="10"/>
  <c r="E4" i="10"/>
  <c r="F4" i="10" s="1"/>
  <c r="H4" i="10" s="1"/>
  <c r="D4" i="10"/>
  <c r="B32" i="10"/>
  <c r="B4" i="10"/>
  <c r="C4" i="10"/>
  <c r="L5" i="17"/>
  <c r="E3" i="8" s="1"/>
  <c r="L6" i="17"/>
  <c r="E4" i="8" s="1"/>
  <c r="L7" i="17"/>
  <c r="E5" i="8" s="1"/>
  <c r="L8" i="17"/>
  <c r="E6" i="8" s="1"/>
  <c r="L9" i="17"/>
  <c r="E7" i="8" s="1"/>
  <c r="L10" i="17"/>
  <c r="E8" i="8" s="1"/>
  <c r="L4" i="17"/>
  <c r="E2" i="8" s="1"/>
  <c r="J5" i="17"/>
  <c r="D3" i="8" s="1"/>
  <c r="J6" i="17"/>
  <c r="D4" i="8" s="1"/>
  <c r="J7" i="17"/>
  <c r="D5" i="8" s="1"/>
  <c r="J8" i="17"/>
  <c r="D6" i="8" s="1"/>
  <c r="J9" i="17"/>
  <c r="D7" i="8" s="1"/>
  <c r="J10" i="17"/>
  <c r="D8" i="8" s="1"/>
  <c r="J4" i="17"/>
  <c r="D2" i="8" s="1"/>
  <c r="H5" i="17"/>
  <c r="H7" i="17"/>
  <c r="C5" i="8" s="1"/>
  <c r="H8" i="17"/>
  <c r="C6" i="8" s="1"/>
  <c r="H9" i="17"/>
  <c r="C7" i="8" s="1"/>
  <c r="H10" i="17"/>
  <c r="C8" i="8" s="1"/>
  <c r="F8" i="17"/>
  <c r="F9" i="17"/>
  <c r="F10" i="17"/>
  <c r="E11" i="17"/>
  <c r="D11" i="17"/>
  <c r="F7" i="17"/>
  <c r="H6" i="17"/>
  <c r="F5" i="17"/>
  <c r="H4" i="17"/>
  <c r="C2" i="8" s="1"/>
  <c r="O22" i="10" l="1"/>
  <c r="O23" i="10"/>
  <c r="J23" i="10" s="1"/>
  <c r="B15" i="20"/>
  <c r="E15" i="20" s="1"/>
  <c r="O17" i="10"/>
  <c r="J17" i="10" s="1"/>
  <c r="O20" i="10"/>
  <c r="O6" i="10"/>
  <c r="O5" i="10"/>
  <c r="J5" i="10" s="1"/>
  <c r="O11" i="10"/>
  <c r="J11" i="10" s="1"/>
  <c r="O8" i="10"/>
  <c r="O16" i="10"/>
  <c r="J16" i="10" s="1"/>
  <c r="O10" i="10"/>
  <c r="O18" i="10"/>
  <c r="O21" i="10"/>
  <c r="J21" i="10" s="1"/>
  <c r="O9" i="10"/>
  <c r="O19" i="10"/>
  <c r="O7" i="10"/>
  <c r="J7" i="10" s="1"/>
  <c r="F32" i="10"/>
  <c r="G32" i="10" s="1"/>
  <c r="O4" i="10"/>
  <c r="C52" i="10"/>
  <c r="M5" i="17"/>
  <c r="C3" i="8"/>
  <c r="F3" i="8" s="1"/>
  <c r="M6" i="17"/>
  <c r="F7" i="8"/>
  <c r="F6" i="8"/>
  <c r="D9" i="8"/>
  <c r="D23" i="8" s="1"/>
  <c r="F5" i="8"/>
  <c r="F8" i="8"/>
  <c r="E9" i="8"/>
  <c r="E23" i="8" s="1"/>
  <c r="M9" i="17"/>
  <c r="J11" i="17"/>
  <c r="L11" i="17"/>
  <c r="M7" i="17"/>
  <c r="M8" i="17"/>
  <c r="M10" i="17"/>
  <c r="M4" i="17"/>
  <c r="H11" i="17"/>
  <c r="F6" i="17"/>
  <c r="C11" i="17"/>
  <c r="F4" i="17"/>
  <c r="G4" i="10"/>
  <c r="C24" i="10"/>
  <c r="E19" i="20" l="1"/>
  <c r="E12" i="17"/>
  <c r="D12" i="17"/>
  <c r="J19" i="10"/>
  <c r="J18" i="10"/>
  <c r="F2" i="8"/>
  <c r="J10" i="10"/>
  <c r="G52" i="10"/>
  <c r="J20" i="10"/>
  <c r="J9" i="10"/>
  <c r="J6" i="10"/>
  <c r="J22" i="10"/>
  <c r="J4" i="10"/>
  <c r="G24" i="10"/>
  <c r="J8" i="10"/>
  <c r="M11" i="17"/>
  <c r="F11" i="17"/>
  <c r="E5" i="21" l="1"/>
  <c r="E17" i="21" s="1"/>
  <c r="E6" i="21"/>
  <c r="E18" i="21" s="1"/>
  <c r="E7" i="21"/>
  <c r="E19" i="21" s="1"/>
  <c r="E4" i="21"/>
  <c r="E16" i="21" s="1"/>
  <c r="D6" i="21"/>
  <c r="D18" i="21" s="1"/>
  <c r="D4" i="21"/>
  <c r="D16" i="21" s="1"/>
  <c r="D5" i="21"/>
  <c r="D17" i="21" s="1"/>
  <c r="D7" i="21"/>
  <c r="D19" i="21" s="1"/>
  <c r="Q13" i="10"/>
  <c r="L13" i="10" s="1"/>
  <c r="Q15" i="10"/>
  <c r="L15" i="10" s="1"/>
  <c r="Q14" i="10"/>
  <c r="L14" i="10" s="1"/>
  <c r="Q12" i="10"/>
  <c r="L12" i="10" s="1"/>
  <c r="D10" i="21"/>
  <c r="D12" i="21" s="1"/>
  <c r="D3" i="21"/>
  <c r="D15" i="21" s="1"/>
  <c r="E10" i="21"/>
  <c r="E12" i="21" s="1"/>
  <c r="E3" i="21"/>
  <c r="E15" i="21" s="1"/>
  <c r="C10" i="20"/>
  <c r="D10" i="20"/>
  <c r="T27" i="10"/>
  <c r="Q19" i="10"/>
  <c r="Q21" i="10"/>
  <c r="Q11" i="10"/>
  <c r="Q17" i="10"/>
  <c r="P10" i="10"/>
  <c r="Q16" i="10"/>
  <c r="L16" i="10" s="1"/>
  <c r="P4" i="10"/>
  <c r="J24" i="10"/>
  <c r="T28" i="10" s="1"/>
  <c r="P6" i="10"/>
  <c r="Q5" i="10"/>
  <c r="Q9" i="10"/>
  <c r="Q22" i="10"/>
  <c r="Q23" i="10"/>
  <c r="P7" i="10"/>
  <c r="P13" i="10" l="1"/>
  <c r="K13" i="10" s="1"/>
  <c r="P15" i="10"/>
  <c r="K15" i="10" s="1"/>
  <c r="P14" i="10"/>
  <c r="R14" i="10" s="1"/>
  <c r="T14" i="10" s="1"/>
  <c r="P12" i="10"/>
  <c r="R12" i="10" s="1"/>
  <c r="T12" i="10" s="1"/>
  <c r="E20" i="21"/>
  <c r="E22" i="21" s="1"/>
  <c r="E24" i="21" s="1"/>
  <c r="D20" i="21"/>
  <c r="D22" i="21" s="1"/>
  <c r="D24" i="21" s="1"/>
  <c r="D12" i="20"/>
  <c r="C12" i="20"/>
  <c r="J25" i="10"/>
  <c r="J26" i="10"/>
  <c r="P22" i="10"/>
  <c r="R22" i="10" s="1"/>
  <c r="T22" i="10" s="1"/>
  <c r="P19" i="10"/>
  <c r="R19" i="10" s="1"/>
  <c r="T19" i="10" s="1"/>
  <c r="P17" i="10"/>
  <c r="R17" i="10" s="1"/>
  <c r="T17" i="10" s="1"/>
  <c r="P11" i="10"/>
  <c r="R11" i="10" s="1"/>
  <c r="Q10" i="10"/>
  <c r="R10" i="10" s="1"/>
  <c r="P5" i="10"/>
  <c r="K5" i="10" s="1"/>
  <c r="P21" i="10"/>
  <c r="R21" i="10" s="1"/>
  <c r="T21" i="10" s="1"/>
  <c r="Q20" i="10"/>
  <c r="Q18" i="10"/>
  <c r="L18" i="10" s="1"/>
  <c r="P9" i="10"/>
  <c r="R9" i="10" s="1"/>
  <c r="P18" i="10"/>
  <c r="K18" i="10" s="1"/>
  <c r="P16" i="10"/>
  <c r="P20" i="10"/>
  <c r="K20" i="10" s="1"/>
  <c r="Q6" i="10"/>
  <c r="R6" i="10" s="1"/>
  <c r="Q7" i="10"/>
  <c r="R7" i="10" s="1"/>
  <c r="Q4" i="10"/>
  <c r="L4" i="10" s="1"/>
  <c r="Q8" i="10"/>
  <c r="L8" i="10" s="1"/>
  <c r="P23" i="10"/>
  <c r="P8" i="10"/>
  <c r="L11" i="10"/>
  <c r="L9" i="10"/>
  <c r="L19" i="10"/>
  <c r="L23" i="10"/>
  <c r="L17" i="10"/>
  <c r="L21" i="10"/>
  <c r="K7" i="10"/>
  <c r="L5" i="10"/>
  <c r="K6" i="10"/>
  <c r="L22" i="10"/>
  <c r="K10" i="10"/>
  <c r="R15" i="10" l="1"/>
  <c r="T15" i="10" s="1"/>
  <c r="R13" i="10"/>
  <c r="T13" i="10" s="1"/>
  <c r="K12" i="10"/>
  <c r="K14" i="10"/>
  <c r="R16" i="10"/>
  <c r="T16" i="10" s="1"/>
  <c r="K16" i="10"/>
  <c r="K17" i="10"/>
  <c r="K22" i="10"/>
  <c r="L6" i="10"/>
  <c r="K19" i="10"/>
  <c r="K11" i="10"/>
  <c r="R8" i="10"/>
  <c r="T8" i="10" s="1"/>
  <c r="R4" i="10"/>
  <c r="L7" i="10"/>
  <c r="L10" i="10"/>
  <c r="R20" i="10"/>
  <c r="T20" i="10" s="1"/>
  <c r="K8" i="10"/>
  <c r="L20" i="10"/>
  <c r="R23" i="10"/>
  <c r="T23" i="10" s="1"/>
  <c r="R18" i="10"/>
  <c r="T18" i="10" s="1"/>
  <c r="R5" i="10"/>
  <c r="T5" i="10" s="1"/>
  <c r="K23" i="10"/>
  <c r="T9" i="10"/>
  <c r="K9" i="10"/>
  <c r="K21" i="10"/>
  <c r="T7" i="10"/>
  <c r="T6" i="10"/>
  <c r="T11" i="10"/>
  <c r="T10" i="10"/>
  <c r="L24" i="10" l="1"/>
  <c r="L25" i="10" s="1"/>
  <c r="K4" i="10"/>
  <c r="K24" i="10" s="1"/>
  <c r="K26" i="10" s="1"/>
  <c r="T4" i="10"/>
  <c r="T24" i="10" s="1"/>
  <c r="L26" i="10" l="1"/>
  <c r="M22" i="10" s="1"/>
  <c r="T30" i="10" s="1"/>
  <c r="K25" i="10"/>
  <c r="M21" i="10" s="1"/>
  <c r="T25" i="10"/>
  <c r="T29" i="10" s="1"/>
  <c r="E77" i="17" s="1"/>
  <c r="C12" i="17" s="1"/>
  <c r="F12" i="17" s="1"/>
  <c r="C21" i="21" l="1"/>
  <c r="F21" i="21" s="1"/>
  <c r="C11" i="21"/>
  <c r="F11" i="21" s="1"/>
  <c r="B21" i="20"/>
  <c r="B11" i="20"/>
  <c r="E79" i="17" l="1"/>
  <c r="C4" i="8" s="1"/>
  <c r="E11" i="20"/>
  <c r="E21" i="20"/>
  <c r="C9" i="8" l="1"/>
  <c r="C23" i="8" s="1"/>
  <c r="F4" i="8"/>
  <c r="F9" i="8" l="1"/>
  <c r="C5" i="21" l="1"/>
  <c r="C6" i="21"/>
  <c r="C4" i="21"/>
  <c r="C7" i="21"/>
  <c r="C3" i="21"/>
  <c r="C10" i="21"/>
  <c r="B10" i="20"/>
  <c r="F23" i="8"/>
  <c r="F4" i="21" l="1"/>
  <c r="C16" i="21"/>
  <c r="F16" i="21" s="1"/>
  <c r="C19" i="21"/>
  <c r="F19" i="21" s="1"/>
  <c r="F7" i="21"/>
  <c r="F6" i="21"/>
  <c r="C18" i="21"/>
  <c r="F18" i="21" s="1"/>
  <c r="F5" i="21"/>
  <c r="C17" i="21"/>
  <c r="F17" i="21" s="1"/>
  <c r="C12" i="21"/>
  <c r="F12" i="21" s="1"/>
  <c r="F10" i="21"/>
  <c r="F3" i="21"/>
  <c r="C15" i="21"/>
  <c r="E10" i="20"/>
  <c r="B12" i="20"/>
  <c r="E12" i="20" s="1"/>
  <c r="F15" i="21" l="1"/>
  <c r="C20" i="21" l="1"/>
  <c r="C22" i="21" s="1"/>
  <c r="C24" i="21" s="1"/>
  <c r="F24" i="21" s="1"/>
  <c r="F20" i="21"/>
  <c r="F22" i="21" s="1"/>
  <c r="E18" i="20" l="1"/>
  <c r="B17" i="20" l="1"/>
  <c r="B4" i="20" s="1"/>
  <c r="B16" i="20" l="1"/>
  <c r="B20" i="20" l="1"/>
  <c r="B22" i="20" s="1"/>
  <c r="B24" i="20" s="1"/>
  <c r="C17" i="20"/>
  <c r="C4" i="20" s="1"/>
  <c r="C16" i="20" l="1"/>
  <c r="C20" i="20" l="1"/>
  <c r="C22" i="20" s="1"/>
  <c r="C24" i="20" s="1"/>
  <c r="E5" i="20"/>
  <c r="D17" i="20"/>
  <c r="E17" i="20" s="1"/>
  <c r="D4" i="20" l="1"/>
  <c r="E4" i="20" s="1"/>
  <c r="D16" i="20" l="1"/>
  <c r="D20" i="20" s="1"/>
  <c r="D22" i="20" s="1"/>
  <c r="D24" i="20" s="1"/>
  <c r="E24" i="20" s="1"/>
  <c r="E16" i="20" l="1"/>
  <c r="E20" i="20" s="1"/>
  <c r="E22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Amer</author>
  </authors>
  <commentList>
    <comment ref="E31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>Amer: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dodati cijene zonskih vodomjera, koji će se tek nabavljati</t>
        </r>
      </text>
    </comment>
  </commentList>
</comments>
</file>

<file path=xl/sharedStrings.xml><?xml version="1.0" encoding="utf-8"?>
<sst xmlns="http://schemas.openxmlformats.org/spreadsheetml/2006/main" count="141" uniqueCount="97">
  <si>
    <t>UKUPNO:</t>
  </si>
  <si>
    <t>Profil vodomjera</t>
  </si>
  <si>
    <t>Broj vodomjera</t>
  </si>
  <si>
    <t>Mjesečno po vodomjeru</t>
  </si>
  <si>
    <t>Mjesečno za sve vodomjere</t>
  </si>
  <si>
    <t>Zonski i vodomjeri na vodozahvatima:</t>
  </si>
  <si>
    <t>Ukupno:</t>
  </si>
  <si>
    <t xml:space="preserve">Mjes(i) </t>
  </si>
  <si>
    <t>SumZon (KM):</t>
  </si>
  <si>
    <t>Ukupno fiksni dio:</t>
  </si>
  <si>
    <r>
      <t>m</t>
    </r>
    <r>
      <rPr>
        <b/>
        <vertAlign val="superscript"/>
        <sz val="12"/>
        <color theme="1"/>
        <rFont val="Calibri (Body)"/>
      </rPr>
      <t>3</t>
    </r>
  </si>
  <si>
    <t>%</t>
  </si>
  <si>
    <r>
      <t>KM/m</t>
    </r>
    <r>
      <rPr>
        <b/>
        <vertAlign val="superscript"/>
        <sz val="12"/>
        <color theme="1"/>
        <rFont val="Calibri (Body)"/>
      </rPr>
      <t>3</t>
    </r>
  </si>
  <si>
    <t>cijena samog vodomjera</t>
  </si>
  <si>
    <r>
      <t>Očekivano fakturiranje vode u m</t>
    </r>
    <r>
      <rPr>
        <b/>
        <vertAlign val="superscript"/>
        <sz val="12"/>
        <color theme="1"/>
        <rFont val="Calibri (Body)"/>
      </rPr>
      <t>3</t>
    </r>
    <r>
      <rPr>
        <b/>
        <sz val="12"/>
        <color theme="1"/>
        <rFont val="Calibri"/>
        <family val="2"/>
        <scheme val="minor"/>
      </rPr>
      <t xml:space="preserve"> u narednoj godini:</t>
    </r>
  </si>
  <si>
    <t>Očekivani postotak naplate u % u narednoj godini:</t>
  </si>
  <si>
    <t>Voda</t>
  </si>
  <si>
    <t>Kanalizacija</t>
  </si>
  <si>
    <t>Tretman</t>
  </si>
  <si>
    <t>Ukupno</t>
  </si>
  <si>
    <t>Očekivani ukupni troškovi  u narednoj godini:</t>
  </si>
  <si>
    <t>Tretman otpadnih voda</t>
  </si>
  <si>
    <t>UKUPNO</t>
  </si>
  <si>
    <t>U KM</t>
  </si>
  <si>
    <t>KM</t>
  </si>
  <si>
    <t>PODACI O KORISNIČKIM VODOMJERIMA:</t>
  </si>
  <si>
    <t>PODACI O ZONSKIM I VODOMJERIMA NA IZVORIŠTIMA:</t>
  </si>
  <si>
    <t>Domaćinstva</t>
  </si>
  <si>
    <t>OD TOG IZNOSA DIO KOJI ULAZI U FIKSNI DIO CIJENE:</t>
  </si>
  <si>
    <t>Očekivani ukupni troškovi  u narednoj godini, a koji ulaze u varijabilni dio cijene:</t>
  </si>
  <si>
    <r>
      <t>Ukupna jedinična cijena po m</t>
    </r>
    <r>
      <rPr>
        <b/>
        <vertAlign val="superscript"/>
        <sz val="14"/>
        <color rgb="FF0070C0"/>
        <rFont val="Calibri (Body)"/>
      </rPr>
      <t>3</t>
    </r>
    <r>
      <rPr>
        <b/>
        <sz val="14"/>
        <color rgb="FF0070C0"/>
        <rFont val="Calibri"/>
        <family val="2"/>
        <scheme val="minor"/>
      </rPr>
      <t xml:space="preserve"> (prosjek za sve kategorije)</t>
    </r>
  </si>
  <si>
    <t>Očekivani ukupno fakturirani prihod - varijabilni dio</t>
  </si>
  <si>
    <t>Očekivani ukupno fakturirani prihod - fiksni dio</t>
  </si>
  <si>
    <t>Očekivani ukupno fakturirani prihod - fiksni i varijabilni dio</t>
  </si>
  <si>
    <t>Controla</t>
  </si>
  <si>
    <t>Ukupno planirani prihod od varijabilnog dijela</t>
  </si>
  <si>
    <t>UKUPNO PLANIRANI PRIHOD OD VODNIH USLUGA</t>
  </si>
  <si>
    <t>Očekivani prihodi po prosječnim cijenama</t>
  </si>
  <si>
    <t>Planirani prihodi po kategorijama korisnika</t>
  </si>
  <si>
    <t>KALKULACIJA CIJENA VODNIH USLUGA</t>
  </si>
  <si>
    <t>dio 56</t>
  </si>
  <si>
    <t>Grupa konta</t>
  </si>
  <si>
    <t>Troškovi plaća i ostalih primanja zaposlenih i drugih fizičkih lica</t>
  </si>
  <si>
    <t>Amortizacija i troškovi rezervisanja</t>
  </si>
  <si>
    <t>Nematerijalni troškovi</t>
  </si>
  <si>
    <t>Finansijski rashodi (kursne razlike i kamate na kredite kojima se finansira sanacija, rekonstrukcija i izgradnja/nabavka infrastrukture)</t>
  </si>
  <si>
    <t>Planirani prihod od fiksnog dijela</t>
  </si>
  <si>
    <t xml:space="preserve">Dio troškova koji ulaze u fiksni dio cijene: </t>
  </si>
  <si>
    <t>UKUPNO KM mjesečno:</t>
  </si>
  <si>
    <t>UKUPNO KM godišnje:</t>
  </si>
  <si>
    <t>vodomjera</t>
  </si>
  <si>
    <t xml:space="preserve">Broj </t>
  </si>
  <si>
    <t xml:space="preserve">Cijena samog </t>
  </si>
  <si>
    <t>ekvivalencije</t>
  </si>
  <si>
    <t xml:space="preserve">Faktor  </t>
  </si>
  <si>
    <t xml:space="preserve">Broj ekvivalentnih </t>
  </si>
  <si>
    <t>Postotak</t>
  </si>
  <si>
    <t xml:space="preserve">Broj mjeseci </t>
  </si>
  <si>
    <t>korištenja</t>
  </si>
  <si>
    <t>Ukupna mjesečna fiksna naknada</t>
  </si>
  <si>
    <t>vlastiti vod.</t>
  </si>
  <si>
    <t>zonski vod.</t>
  </si>
  <si>
    <t>dio troškova</t>
  </si>
  <si>
    <t>za vlastiti vodomjer</t>
  </si>
  <si>
    <t>za zonske vodomjere</t>
  </si>
  <si>
    <t>za dio troškova</t>
  </si>
  <si>
    <r>
      <t>FIKSNI DIO CIJENE PO m</t>
    </r>
    <r>
      <rPr>
        <sz val="14"/>
        <color rgb="FF0070C0"/>
        <rFont val="Calibri"/>
        <family val="2"/>
        <charset val="238"/>
      </rPr>
      <t>³</t>
    </r>
    <r>
      <rPr>
        <sz val="14"/>
        <color rgb="FF0070C0"/>
        <rFont val="Calibri"/>
        <family val="2"/>
        <scheme val="minor"/>
      </rPr>
      <t xml:space="preserve"> :</t>
    </r>
  </si>
  <si>
    <t>Ostvareni prihod:</t>
  </si>
  <si>
    <t>Razlia usljed zaokruženja mjesečno:</t>
  </si>
  <si>
    <t xml:space="preserve">Ukupno prihod mjesečno: </t>
  </si>
  <si>
    <t xml:space="preserve">Ukupno prihod godišnje: </t>
  </si>
  <si>
    <t xml:space="preserve">Troškovi zamjene i baždarenja vodomjera: </t>
  </si>
  <si>
    <t>Razlika usljed zaokruženja:</t>
  </si>
  <si>
    <t xml:space="preserve">Ukupno godišnje vodomjeri: </t>
  </si>
  <si>
    <t>Od toga:</t>
  </si>
  <si>
    <t>Zamjena vodomjera</t>
  </si>
  <si>
    <t>Baždarenje vodomjera</t>
  </si>
  <si>
    <t>Korisnički vodomjeri:</t>
  </si>
  <si>
    <t>Materijalni troškovi</t>
  </si>
  <si>
    <t xml:space="preserve">Troškovi proizvodnih usluga </t>
  </si>
  <si>
    <t xml:space="preserve">Troškovi zamjene i baždarenja vodomjera prije zaokruženja: </t>
  </si>
  <si>
    <t xml:space="preserve">Troškovi zamjene i baždarenja vodomjera nakon zaokruženja: </t>
  </si>
  <si>
    <t>Ukupno godišnje:</t>
  </si>
  <si>
    <t>KOREKCIJA TROŠKOVA VODNIH USLUGA</t>
  </si>
  <si>
    <t>Ostali korisnici ili neka druga kategorija</t>
  </si>
  <si>
    <t>UKUPNI TROŠKOVI - KOREKCIJA TROŠKOVA  :</t>
  </si>
  <si>
    <t>Unijeti kategoriju korisnika u slučaju potrebe preduzeća ili brisati</t>
  </si>
  <si>
    <t>Od toga uključeno u varijabilni dio cijene:</t>
  </si>
  <si>
    <t>Na svim stranicama ( sheet-ovima ) podatke unosite samo u ćelije / polja označena zelenom bojom, ostali podaci se računaju automatski.</t>
  </si>
  <si>
    <t>Sve ćelije / polja koja nisu označena zelenom bojom su zaključana u cilju ispravnog rada modela, te ista ne možete samostalno mijenjati.</t>
  </si>
  <si>
    <t>U sheet-u  Ulazni podaci unesite podatke iz predhodno urađenog operativnog budžeta za tekuću ( revidirane ) ili narednu godinu. Podateke o troškovima unosite iz sheeta-a Grupe troškova za model cijena, a podatke o količinama i planiranom stepenu naplate iz sheet-a Količine. U poljima / ćelijama C10, D10 i E10 možete izvršiti korekciju - umanjenje troškova odnosne djelatnosti za iznos očekivanih prihoda po drugom osnovu            ( prihodi od priključaka, izvršenih radova trećim licima, prihodi ostvareni prodajom rashodovane imovine ili materijala, prihodi od prodaje struje i slično ). Za iznos odloženih prihoda ne vršite korekciju troškova odnosne djelatnosti. Korekcija unosite kao negativnu vrijednost ( sa predznakom minusu ). Podatke o vodomjerima unesite iz sheeta-a Vodomjeri. Obavezno popunite polje / ćeliju E78 da bi ste dobili adekvatne proračune cijena vodnih usluga.</t>
  </si>
  <si>
    <t>U sheet-u  Varijabilni dio cijene automatski se računa prosječna cijena po vrstama vodnih usluga za sve kategorije korisnika i iste ne možete mijenjati.</t>
  </si>
  <si>
    <t>U sheet-u Kalkulacija iste cijene za sve kategorie - controla je dat pregled prihoda i rashoda po odnosnim vrstama vodnih usluga. Sva polja / ćelije se računaju automatski i ista su zaključana, te ih ne možete mjenjati.</t>
  </si>
  <si>
    <t>U sheet-u Kalkulacija cijene po kategorijama - nova, u polja od B3 do D3  i polja od B5 do D7 unesite planirane cjene za svaku odnosnu vrstu usluge i kategoriju korisnika. U  poljima od B4 do D4 automatski će te dobiti cijenu za svaku od vodnih usluga za odnosnu kategoriju korisnika. Sva ostala polja / ćelije se računaju automatski i ista su zaključana, te ih ne možete mjenjati. Iznosi u poljima B24, C24 i D24 Vam pokazuju finansijski rezultat ( dobit ili gubitak ) od odnosne djelatnosti, kao i sumarni efekat za sve vodne usluge. Nastojte da ovj rezultat bude što bliži nuli, mada je to praktično nemoguće zbog zaokruživanja cijena na dvije decimale.</t>
  </si>
  <si>
    <t xml:space="preserve">PLANIRANI TROŠKOVI VODNIH USLUGA ZA </t>
  </si>
  <si>
    <t>GODINU</t>
  </si>
  <si>
    <t>NAPOMENA: Prilikom određivanja cijena za pojedine kategorije korisnika težiti da vrijednosti u kontroli bude što bliže nuli (mogu biti i negativne ako su male ), nula je gotovo pa praktično nemoguća radi zaokruživanja jediničnih cijena na dvije decimale.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</si>
</sst>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%"/>
    <numFmt numFmtId="166" formatCode="#,##0_ ;\-#,##0\ "/>
    <numFmt numFmtId="167" formatCode="#,##0.0000000"/>
    <numFmt numFmtId="168" formatCode="#,##0.000"/>
    <numFmt numFmtId="169" formatCode="#,##0.0"/>
  </numFmts>
  <fonts count="3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color theme="1"/>
      <name val="Calibri (Body)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vertAlign val="superscript"/>
      <sz val="14"/>
      <color rgb="FF0070C0"/>
      <name val="Calibri (Body)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color rgb="FF0070C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8" tint="-0.499984740745262"/>
      </bottom>
      <diagonal/>
    </border>
    <border>
      <left/>
      <right/>
      <top style="thin">
        <color theme="8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-0.499984740745262"/>
      </left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86">
    <xf numFmtId="0" fontId="0" fillId="0" borderId="0" xfId="0"/>
    <xf numFmtId="4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left" wrapText="1" indent="1"/>
    </xf>
    <xf numFmtId="0" fontId="1" fillId="0" borderId="3" xfId="0" applyFont="1" applyBorder="1" applyAlignment="1">
      <alignment horizontal="right" wrapText="1" indent="2"/>
    </xf>
    <xf numFmtId="0" fontId="1" fillId="0" borderId="0" xfId="0" applyFont="1" applyAlignment="1">
      <alignment horizontal="right" wrapText="1" indent="2"/>
    </xf>
    <xf numFmtId="0" fontId="1" fillId="0" borderId="0" xfId="0" applyFont="1" applyAlignment="1">
      <alignment horizontal="center"/>
    </xf>
    <xf numFmtId="0" fontId="15" fillId="0" borderId="3" xfId="0" applyFont="1" applyBorder="1"/>
    <xf numFmtId="166" fontId="0" fillId="0" borderId="3" xfId="1" applyNumberFormat="1" applyFont="1" applyFill="1" applyBorder="1" applyProtection="1"/>
    <xf numFmtId="0" fontId="0" fillId="0" borderId="3" xfId="0" applyBorder="1" applyAlignment="1">
      <alignment horizontal="left" indent="1"/>
    </xf>
    <xf numFmtId="49" fontId="0" fillId="0" borderId="0" xfId="0" applyNumberFormat="1"/>
    <xf numFmtId="0" fontId="14" fillId="4" borderId="3" xfId="0" applyFont="1" applyFill="1" applyBorder="1"/>
    <xf numFmtId="2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3" fontId="0" fillId="0" borderId="8" xfId="0" applyNumberFormat="1" applyBorder="1"/>
    <xf numFmtId="3" fontId="0" fillId="0" borderId="3" xfId="0" applyNumberFormat="1" applyBorder="1"/>
    <xf numFmtId="3" fontId="0" fillId="0" borderId="10" xfId="0" applyNumberFormat="1" applyBorder="1"/>
    <xf numFmtId="3" fontId="0" fillId="0" borderId="15" xfId="0" applyNumberFormat="1" applyBorder="1"/>
    <xf numFmtId="4" fontId="0" fillId="0" borderId="9" xfId="0" applyNumberFormat="1" applyBorder="1"/>
    <xf numFmtId="0" fontId="0" fillId="0" borderId="10" xfId="0" applyBorder="1"/>
    <xf numFmtId="10" fontId="0" fillId="0" borderId="0" xfId="0" applyNumberFormat="1"/>
    <xf numFmtId="0" fontId="9" fillId="0" borderId="3" xfId="0" applyFont="1" applyBorder="1" applyAlignment="1">
      <alignment horizontal="center" wrapText="1"/>
    </xf>
    <xf numFmtId="3" fontId="0" fillId="0" borderId="3" xfId="1" applyNumberFormat="1" applyFont="1" applyFill="1" applyBorder="1" applyProtection="1"/>
    <xf numFmtId="0" fontId="0" fillId="0" borderId="3" xfId="0" applyBorder="1" applyAlignment="1">
      <alignment horizontal="left" wrapText="1" indent="2"/>
    </xf>
    <xf numFmtId="0" fontId="1" fillId="0" borderId="0" xfId="0" applyFont="1"/>
    <xf numFmtId="9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/>
    <xf numFmtId="3" fontId="19" fillId="0" borderId="0" xfId="0" applyNumberFormat="1" applyFont="1"/>
    <xf numFmtId="3" fontId="21" fillId="5" borderId="0" xfId="0" applyNumberFormat="1" applyFont="1" applyFill="1"/>
    <xf numFmtId="0" fontId="21" fillId="5" borderId="0" xfId="0" applyFont="1" applyFill="1"/>
    <xf numFmtId="0" fontId="22" fillId="0" borderId="0" xfId="0" applyFont="1"/>
    <xf numFmtId="3" fontId="22" fillId="0" borderId="0" xfId="0" applyNumberFormat="1" applyFont="1"/>
    <xf numFmtId="0" fontId="19" fillId="6" borderId="0" xfId="0" applyFont="1" applyFill="1"/>
    <xf numFmtId="0" fontId="0" fillId="6" borderId="0" xfId="0" applyFill="1"/>
    <xf numFmtId="3" fontId="19" fillId="6" borderId="0" xfId="0" applyNumberFormat="1" applyFont="1" applyFill="1"/>
    <xf numFmtId="0" fontId="0" fillId="0" borderId="22" xfId="0" applyBorder="1" applyAlignment="1">
      <alignment horizontal="left" wrapText="1" indent="2"/>
    </xf>
    <xf numFmtId="0" fontId="1" fillId="0" borderId="23" xfId="0" applyFont="1" applyBorder="1" applyAlignment="1">
      <alignment horizontal="right" wrapText="1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1" xfId="0" applyBorder="1" applyAlignment="1">
      <alignment wrapText="1"/>
    </xf>
    <xf numFmtId="0" fontId="15" fillId="0" borderId="12" xfId="0" applyFont="1" applyBorder="1" applyAlignment="1">
      <alignment wrapText="1"/>
    </xf>
    <xf numFmtId="0" fontId="0" fillId="0" borderId="3" xfId="0" applyBorder="1" applyAlignment="1">
      <alignment wrapText="1"/>
    </xf>
    <xf numFmtId="4" fontId="19" fillId="7" borderId="0" xfId="0" applyNumberFormat="1" applyFont="1" applyFill="1" applyProtection="1">
      <protection locked="0"/>
    </xf>
    <xf numFmtId="3" fontId="0" fillId="7" borderId="3" xfId="0" applyNumberFormat="1" applyFill="1" applyBorder="1" applyProtection="1">
      <protection locked="0"/>
    </xf>
    <xf numFmtId="10" fontId="0" fillId="7" borderId="7" xfId="0" applyNumberFormat="1" applyFill="1" applyBorder="1" applyProtection="1">
      <protection locked="0"/>
    </xf>
    <xf numFmtId="10" fontId="0" fillId="7" borderId="3" xfId="0" applyNumberFormat="1" applyFill="1" applyBorder="1" applyProtection="1">
      <protection locked="0"/>
    </xf>
    <xf numFmtId="4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right" vertical="center" wrapText="1"/>
    </xf>
    <xf numFmtId="167" fontId="0" fillId="0" borderId="0" xfId="0" applyNumberFormat="1"/>
    <xf numFmtId="168" fontId="2" fillId="2" borderId="0" xfId="0" applyNumberFormat="1" applyFont="1" applyFill="1" applyAlignment="1">
      <alignment horizontal="right" vertical="center" wrapText="1"/>
    </xf>
    <xf numFmtId="168" fontId="3" fillId="0" borderId="3" xfId="0" applyNumberFormat="1" applyFont="1" applyBorder="1" applyAlignment="1">
      <alignment horizontal="center" vertical="center" wrapText="1"/>
    </xf>
    <xf numFmtId="168" fontId="3" fillId="0" borderId="3" xfId="0" applyNumberFormat="1" applyFont="1" applyBorder="1" applyAlignment="1">
      <alignment horizontal="right" vertical="center" wrapText="1"/>
    </xf>
    <xf numFmtId="4" fontId="6" fillId="0" borderId="5" xfId="0" applyNumberFormat="1" applyFont="1" applyBorder="1"/>
    <xf numFmtId="0" fontId="7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" fontId="6" fillId="0" borderId="0" xfId="0" applyNumberFormat="1" applyFont="1"/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" fontId="6" fillId="0" borderId="3" xfId="0" applyNumberFormat="1" applyFont="1" applyBorder="1"/>
    <xf numFmtId="0" fontId="16" fillId="0" borderId="0" xfId="0" applyFont="1" applyAlignment="1">
      <alignment wrapText="1"/>
    </xf>
    <xf numFmtId="4" fontId="3" fillId="0" borderId="4" xfId="0" applyNumberFormat="1" applyFont="1" applyBorder="1" applyAlignment="1">
      <alignment horizontal="right" vertical="center" wrapText="1"/>
    </xf>
    <xf numFmtId="2" fontId="4" fillId="6" borderId="6" xfId="0" applyNumberFormat="1" applyFont="1" applyFill="1" applyBorder="1"/>
    <xf numFmtId="4" fontId="3" fillId="0" borderId="7" xfId="0" applyNumberFormat="1" applyFont="1" applyBorder="1" applyAlignment="1">
      <alignment horizontal="right" vertical="center" wrapText="1"/>
    </xf>
    <xf numFmtId="2" fontId="4" fillId="6" borderId="8" xfId="0" applyNumberFormat="1" applyFont="1" applyFill="1" applyBorder="1"/>
    <xf numFmtId="4" fontId="3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/>
    <xf numFmtId="2" fontId="4" fillId="6" borderId="15" xfId="0" applyNumberFormat="1" applyFont="1" applyFill="1" applyBorder="1"/>
    <xf numFmtId="4" fontId="0" fillId="0" borderId="36" xfId="0" applyNumberFormat="1" applyBorder="1"/>
    <xf numFmtId="4" fontId="0" fillId="0" borderId="37" xfId="0" applyNumberFormat="1" applyBorder="1"/>
    <xf numFmtId="4" fontId="22" fillId="0" borderId="3" xfId="0" applyNumberFormat="1" applyFont="1" applyBorder="1"/>
    <xf numFmtId="4" fontId="24" fillId="0" borderId="3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24" fillId="2" borderId="7" xfId="0" applyNumberFormat="1" applyFont="1" applyFill="1" applyBorder="1" applyAlignment="1">
      <alignment horizontal="right" vertical="center" wrapText="1"/>
    </xf>
    <xf numFmtId="4" fontId="22" fillId="0" borderId="8" xfId="0" applyNumberFormat="1" applyFont="1" applyBorder="1"/>
    <xf numFmtId="4" fontId="24" fillId="0" borderId="7" xfId="0" applyNumberFormat="1" applyFont="1" applyBorder="1" applyAlignment="1">
      <alignment horizontal="right" vertical="center" wrapText="1"/>
    </xf>
    <xf numFmtId="4" fontId="24" fillId="0" borderId="8" xfId="0" applyNumberFormat="1" applyFont="1" applyBorder="1" applyAlignment="1">
      <alignment horizontal="righ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4" fontId="24" fillId="0" borderId="10" xfId="0" applyNumberFormat="1" applyFont="1" applyBorder="1" applyAlignment="1">
      <alignment horizontal="right" vertical="center" wrapText="1"/>
    </xf>
    <xf numFmtId="4" fontId="24" fillId="0" borderId="15" xfId="0" applyNumberFormat="1" applyFon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0" fontId="3" fillId="0" borderId="39" xfId="0" applyFont="1" applyBorder="1" applyAlignment="1">
      <alignment horizontal="left" vertical="center" wrapText="1"/>
    </xf>
    <xf numFmtId="3" fontId="3" fillId="0" borderId="40" xfId="0" applyNumberFormat="1" applyFont="1" applyBorder="1" applyAlignment="1">
      <alignment horizontal="center" vertical="center" wrapText="1"/>
    </xf>
    <xf numFmtId="3" fontId="3" fillId="0" borderId="40" xfId="0" applyNumberFormat="1" applyFont="1" applyBorder="1" applyAlignment="1">
      <alignment horizontal="right" vertical="center" wrapText="1"/>
    </xf>
    <xf numFmtId="2" fontId="3" fillId="0" borderId="41" xfId="0" applyNumberFormat="1" applyFont="1" applyBorder="1" applyAlignment="1">
      <alignment horizontal="right" vertical="center" wrapText="1"/>
    </xf>
    <xf numFmtId="4" fontId="3" fillId="0" borderId="40" xfId="0" applyNumberFormat="1" applyFont="1" applyBorder="1" applyAlignment="1">
      <alignment horizontal="right" vertical="center" wrapText="1"/>
    </xf>
    <xf numFmtId="165" fontId="3" fillId="0" borderId="31" xfId="0" applyNumberFormat="1" applyFont="1" applyBorder="1" applyAlignment="1">
      <alignment horizontal="right" vertical="center" wrapText="1"/>
    </xf>
    <xf numFmtId="3" fontId="0" fillId="0" borderId="36" xfId="0" applyNumberFormat="1" applyBorder="1"/>
    <xf numFmtId="3" fontId="0" fillId="0" borderId="42" xfId="0" applyNumberFormat="1" applyBorder="1"/>
    <xf numFmtId="3" fontId="0" fillId="0" borderId="37" xfId="0" applyNumberFormat="1" applyBorder="1"/>
    <xf numFmtId="0" fontId="27" fillId="6" borderId="0" xfId="0" applyFont="1" applyFill="1"/>
    <xf numFmtId="3" fontId="22" fillId="7" borderId="0" xfId="0" applyNumberFormat="1" applyFont="1" applyFill="1" applyProtection="1">
      <protection locked="0"/>
    </xf>
    <xf numFmtId="0" fontId="26" fillId="6" borderId="0" xfId="0" applyFont="1" applyFill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/>
    <xf numFmtId="3" fontId="22" fillId="6" borderId="0" xfId="0" applyNumberFormat="1" applyFont="1" applyFill="1" applyProtection="1">
      <protection locked="0"/>
    </xf>
    <xf numFmtId="0" fontId="3" fillId="7" borderId="1" xfId="0" applyFont="1" applyFill="1" applyBorder="1" applyAlignment="1" applyProtection="1">
      <alignment horizontal="left" vertical="center" wrapText="1"/>
      <protection locked="0"/>
    </xf>
    <xf numFmtId="3" fontId="3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7" borderId="2" xfId="0" applyNumberFormat="1" applyFont="1" applyFill="1" applyBorder="1" applyAlignment="1" applyProtection="1">
      <alignment horizontal="right" vertical="center" wrapText="1"/>
      <protection locked="0"/>
    </xf>
    <xf numFmtId="2" fontId="3" fillId="7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7" borderId="3" xfId="0" applyFont="1" applyFill="1" applyBorder="1" applyAlignment="1" applyProtection="1">
      <alignment horizontal="left" vertical="center" wrapText="1"/>
      <protection locked="0"/>
    </xf>
    <xf numFmtId="3" fontId="3" fillId="7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7" borderId="3" xfId="0" applyNumberFormat="1" applyFont="1" applyFill="1" applyBorder="1" applyAlignment="1" applyProtection="1">
      <alignment horizontal="right" vertical="center" wrapText="1"/>
      <protection locked="0"/>
    </xf>
    <xf numFmtId="2" fontId="3" fillId="7" borderId="3" xfId="0" applyNumberFormat="1" applyFont="1" applyFill="1" applyBorder="1" applyAlignment="1" applyProtection="1">
      <alignment horizontal="right" vertical="center" wrapText="1"/>
      <protection locked="0"/>
    </xf>
    <xf numFmtId="4" fontId="3" fillId="7" borderId="0" xfId="0" applyNumberFormat="1" applyFont="1" applyFill="1" applyAlignment="1">
      <alignment horizontal="right" vertical="center" wrapText="1"/>
    </xf>
    <xf numFmtId="3" fontId="3" fillId="7" borderId="0" xfId="0" applyNumberFormat="1" applyFont="1" applyFill="1" applyAlignment="1">
      <alignment horizontal="right" vertical="center" wrapText="1"/>
    </xf>
    <xf numFmtId="0" fontId="0" fillId="7" borderId="0" xfId="0" applyFill="1"/>
    <xf numFmtId="0" fontId="3" fillId="7" borderId="0" xfId="0" applyFont="1" applyFill="1" applyAlignment="1" applyProtection="1">
      <alignment horizontal="left" vertical="center" wrapText="1"/>
      <protection locked="0"/>
    </xf>
    <xf numFmtId="3" fontId="3" fillId="7" borderId="0" xfId="0" applyNumberFormat="1" applyFont="1" applyFill="1" applyAlignment="1" applyProtection="1">
      <alignment horizontal="center" vertical="center" wrapText="1"/>
      <protection locked="0"/>
    </xf>
    <xf numFmtId="3" fontId="3" fillId="7" borderId="0" xfId="0" applyNumberFormat="1" applyFont="1" applyFill="1" applyAlignment="1" applyProtection="1">
      <alignment horizontal="right" vertical="center" wrapText="1"/>
      <protection locked="0"/>
    </xf>
    <xf numFmtId="2" fontId="3" fillId="7" borderId="0" xfId="0" applyNumberFormat="1" applyFont="1" applyFill="1" applyAlignment="1" applyProtection="1">
      <alignment horizontal="right" vertical="center" wrapText="1"/>
      <protection locked="0"/>
    </xf>
    <xf numFmtId="3" fontId="24" fillId="0" borderId="0" xfId="0" applyNumberFormat="1" applyFont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168" fontId="24" fillId="2" borderId="0" xfId="0" applyNumberFormat="1" applyFont="1" applyFill="1" applyAlignment="1">
      <alignment horizontal="right" vertical="center" wrapText="1"/>
    </xf>
    <xf numFmtId="168" fontId="24" fillId="2" borderId="25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0" fillId="7" borderId="3" xfId="0" applyFill="1" applyBorder="1" applyAlignment="1" applyProtection="1">
      <alignment horizontal="left" wrapText="1" indent="2"/>
      <protection locked="0"/>
    </xf>
    <xf numFmtId="0" fontId="13" fillId="6" borderId="22" xfId="0" applyFont="1" applyFill="1" applyBorder="1" applyAlignment="1" applyProtection="1">
      <alignment horizontal="left" wrapText="1" indent="2"/>
      <protection locked="0"/>
    </xf>
    <xf numFmtId="4" fontId="15" fillId="4" borderId="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0" fontId="29" fillId="0" borderId="0" xfId="0" applyFont="1"/>
    <xf numFmtId="3" fontId="26" fillId="6" borderId="0" xfId="0" applyNumberFormat="1" applyFont="1" applyFill="1"/>
    <xf numFmtId="10" fontId="0" fillId="0" borderId="7" xfId="0" applyNumberFormat="1" applyBorder="1"/>
    <xf numFmtId="10" fontId="0" fillId="0" borderId="3" xfId="0" applyNumberFormat="1" applyBorder="1"/>
    <xf numFmtId="169" fontId="0" fillId="7" borderId="3" xfId="0" applyNumberFormat="1" applyFill="1" applyBorder="1" applyAlignment="1" applyProtection="1">
      <alignment horizontal="center"/>
      <protection locked="0"/>
    </xf>
    <xf numFmtId="169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right" indent="1"/>
    </xf>
    <xf numFmtId="0" fontId="0" fillId="0" borderId="0" xfId="0" applyAlignment="1">
      <alignment wrapText="1"/>
    </xf>
    <xf numFmtId="0" fontId="14" fillId="0" borderId="0" xfId="0" applyFont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4" fillId="0" borderId="24" xfId="0" applyFont="1" applyBorder="1" applyAlignment="1">
      <alignment wrapText="1"/>
    </xf>
    <xf numFmtId="4" fontId="15" fillId="0" borderId="17" xfId="0" applyNumberFormat="1" applyFont="1" applyBorder="1" applyAlignment="1">
      <alignment horizontal="center" wrapText="1"/>
    </xf>
    <xf numFmtId="4" fontId="15" fillId="0" borderId="18" xfId="0" applyNumberFormat="1" applyFont="1" applyBorder="1" applyAlignment="1">
      <alignment horizontal="center" wrapText="1"/>
    </xf>
    <xf numFmtId="4" fontId="15" fillId="0" borderId="19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6" fillId="0" borderId="33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3" fillId="6" borderId="0" xfId="0" applyFont="1" applyFill="1" applyAlignment="1">
      <alignment horizontal="left" wrapText="1"/>
    </xf>
    <xf numFmtId="0" fontId="30" fillId="7" borderId="0" xfId="0" applyFont="1" applyFill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EC53-0A97-43CF-B9AA-547742137ED3}">
  <dimension ref="A2:B7"/>
  <sheetViews>
    <sheetView topLeftCell="B1" workbookViewId="0">
      <selection activeCell="B7" sqref="B7"/>
    </sheetView>
  </sheetViews>
  <sheetFormatPr defaultRowHeight="15.75"/>
  <cols>
    <col min="1" max="1" width="3.125" customWidth="1"/>
    <col min="2" max="2" width="182.875" style="166" customWidth="1"/>
  </cols>
  <sheetData>
    <row r="2" spans="1:2">
      <c r="A2">
        <v>1</v>
      </c>
      <c r="B2" s="166" t="s">
        <v>88</v>
      </c>
    </row>
    <row r="3" spans="1:2">
      <c r="A3">
        <v>2</v>
      </c>
      <c r="B3" s="166" t="s">
        <v>89</v>
      </c>
    </row>
    <row r="4" spans="1:2" ht="78.75">
      <c r="A4">
        <v>3</v>
      </c>
      <c r="B4" s="166" t="s">
        <v>90</v>
      </c>
    </row>
    <row r="5" spans="1:2">
      <c r="A5">
        <v>4</v>
      </c>
      <c r="B5" s="166" t="s">
        <v>91</v>
      </c>
    </row>
    <row r="6" spans="1:2" ht="47.25">
      <c r="A6">
        <v>5</v>
      </c>
      <c r="B6" s="166" t="s">
        <v>93</v>
      </c>
    </row>
    <row r="7" spans="1:2">
      <c r="A7">
        <v>6</v>
      </c>
      <c r="B7" s="166" t="s">
        <v>92</v>
      </c>
    </row>
  </sheetData>
  <sheetProtection algorithmName="SHA-512" hashValue="AQ/eJ2rfqRcPmNyj3XoX1Gy0FSDYME6XwCoMEBlAT/pU1FwZ+fE7BWLOI6cDryV6XcFaxpZaiHrJyhV1ikKFPw==" saltValue="3ca74oywQksf8PNRV03Qk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zoomScale="93" zoomScaleNormal="93" workbookViewId="0">
      <selection activeCell="I21" sqref="I21"/>
    </sheetView>
  </sheetViews>
  <sheetFormatPr defaultColWidth="11.25" defaultRowHeight="15.75"/>
  <cols>
    <col min="1" max="1" width="5.75" customWidth="1"/>
    <col min="2" max="2" width="61.75" customWidth="1"/>
    <col min="3" max="4" width="12.75" customWidth="1"/>
    <col min="5" max="5" width="13.75" customWidth="1"/>
    <col min="6" max="6" width="12.75" customWidth="1"/>
    <col min="7" max="7" width="8.75" style="8" customWidth="1"/>
    <col min="8" max="8" width="12.75" style="7" customWidth="1"/>
    <col min="9" max="9" width="8.75" customWidth="1"/>
    <col min="10" max="10" width="12.75" style="7" customWidth="1"/>
    <col min="11" max="11" width="8.75" customWidth="1"/>
    <col min="12" max="13" width="12.75" customWidth="1"/>
  </cols>
  <sheetData>
    <row r="1" spans="1:13" ht="18" customHeight="1">
      <c r="A1" s="177" t="s">
        <v>94</v>
      </c>
      <c r="B1" s="177"/>
      <c r="C1" s="177"/>
      <c r="D1" s="185">
        <v>2023</v>
      </c>
      <c r="E1" s="169" t="s">
        <v>95</v>
      </c>
      <c r="G1" s="171" t="s">
        <v>28</v>
      </c>
      <c r="H1" s="172"/>
      <c r="I1" s="172"/>
      <c r="J1" s="172"/>
      <c r="K1" s="172"/>
      <c r="L1" s="172"/>
      <c r="M1" s="173"/>
    </row>
    <row r="2" spans="1:13" ht="16.149999999999999" customHeight="1" thickBot="1">
      <c r="A2" s="167"/>
      <c r="B2" s="167"/>
      <c r="C2" s="167"/>
      <c r="D2" s="167"/>
      <c r="E2" s="167"/>
      <c r="F2" s="168"/>
      <c r="G2" s="174" t="s">
        <v>16</v>
      </c>
      <c r="H2" s="175"/>
      <c r="I2" s="176" t="s">
        <v>17</v>
      </c>
      <c r="J2" s="175"/>
      <c r="K2" s="176" t="s">
        <v>21</v>
      </c>
      <c r="L2" s="175"/>
      <c r="M2" s="30" t="s">
        <v>22</v>
      </c>
    </row>
    <row r="3" spans="1:13" ht="31.5">
      <c r="A3" s="66" t="s">
        <v>41</v>
      </c>
      <c r="B3" s="31" t="s">
        <v>20</v>
      </c>
      <c r="C3" s="32" t="s">
        <v>16</v>
      </c>
      <c r="D3" s="32" t="s">
        <v>17</v>
      </c>
      <c r="E3" s="32" t="s">
        <v>18</v>
      </c>
      <c r="F3" s="33" t="s">
        <v>19</v>
      </c>
      <c r="G3" s="34" t="s">
        <v>11</v>
      </c>
      <c r="H3" s="32" t="s">
        <v>23</v>
      </c>
      <c r="I3" s="32" t="s">
        <v>11</v>
      </c>
      <c r="J3" s="32" t="s">
        <v>23</v>
      </c>
      <c r="K3" s="32" t="s">
        <v>11</v>
      </c>
      <c r="L3" s="32" t="s">
        <v>23</v>
      </c>
      <c r="M3" s="30" t="s">
        <v>24</v>
      </c>
    </row>
    <row r="4" spans="1:13">
      <c r="A4" s="64">
        <v>51</v>
      </c>
      <c r="B4" s="62" t="s">
        <v>78</v>
      </c>
      <c r="C4" s="70"/>
      <c r="D4" s="70"/>
      <c r="E4" s="70"/>
      <c r="F4" s="35">
        <f>SUM(C4:E4)</f>
        <v>0</v>
      </c>
      <c r="G4" s="71"/>
      <c r="H4" s="36">
        <f>G4*C4</f>
        <v>0</v>
      </c>
      <c r="I4" s="72"/>
      <c r="J4" s="36">
        <f>I4*D4</f>
        <v>0</v>
      </c>
      <c r="K4" s="72"/>
      <c r="L4" s="36">
        <f>K4*E4</f>
        <v>0</v>
      </c>
      <c r="M4" s="35">
        <f>H4+J4+L4</f>
        <v>0</v>
      </c>
    </row>
    <row r="5" spans="1:13">
      <c r="A5" s="64">
        <v>52</v>
      </c>
      <c r="B5" s="62" t="s">
        <v>42</v>
      </c>
      <c r="C5" s="70"/>
      <c r="D5" s="70"/>
      <c r="E5" s="70"/>
      <c r="F5" s="35">
        <f t="shared" ref="F5:F12" si="0">SUM(C5:E5)</f>
        <v>0</v>
      </c>
      <c r="G5" s="161">
        <v>0</v>
      </c>
      <c r="H5" s="36">
        <f t="shared" ref="H5:H10" si="1">G5*C5</f>
        <v>0</v>
      </c>
      <c r="I5" s="161">
        <v>0</v>
      </c>
      <c r="J5" s="36">
        <f t="shared" ref="J5:J10" si="2">I5*D5</f>
        <v>0</v>
      </c>
      <c r="K5" s="161">
        <v>0</v>
      </c>
      <c r="L5" s="36">
        <f t="shared" ref="L5:L10" si="3">K5*E5</f>
        <v>0</v>
      </c>
      <c r="M5" s="35">
        <f t="shared" ref="M5:M10" si="4">H5+J5+L5</f>
        <v>0</v>
      </c>
    </row>
    <row r="6" spans="1:13">
      <c r="A6" s="64">
        <v>53</v>
      </c>
      <c r="B6" s="62" t="s">
        <v>79</v>
      </c>
      <c r="C6" s="70"/>
      <c r="D6" s="70"/>
      <c r="E6" s="70"/>
      <c r="F6" s="35">
        <f t="shared" si="0"/>
        <v>0</v>
      </c>
      <c r="G6" s="71"/>
      <c r="H6" s="36">
        <f t="shared" si="1"/>
        <v>0</v>
      </c>
      <c r="I6" s="72"/>
      <c r="J6" s="36">
        <f t="shared" si="2"/>
        <v>0</v>
      </c>
      <c r="K6" s="72"/>
      <c r="L6" s="36">
        <f t="shared" si="3"/>
        <v>0</v>
      </c>
      <c r="M6" s="35">
        <f t="shared" si="4"/>
        <v>0</v>
      </c>
    </row>
    <row r="7" spans="1:13">
      <c r="A7" s="64">
        <v>54</v>
      </c>
      <c r="B7" s="62" t="s">
        <v>43</v>
      </c>
      <c r="C7" s="70"/>
      <c r="D7" s="70"/>
      <c r="E7" s="70"/>
      <c r="F7" s="35">
        <f t="shared" si="0"/>
        <v>0</v>
      </c>
      <c r="G7" s="71"/>
      <c r="H7" s="36">
        <f t="shared" si="1"/>
        <v>0</v>
      </c>
      <c r="I7" s="72"/>
      <c r="J7" s="36">
        <f t="shared" si="2"/>
        <v>0</v>
      </c>
      <c r="K7" s="72"/>
      <c r="L7" s="36">
        <f t="shared" si="3"/>
        <v>0</v>
      </c>
      <c r="M7" s="35">
        <f t="shared" si="4"/>
        <v>0</v>
      </c>
    </row>
    <row r="8" spans="1:13">
      <c r="A8" s="64">
        <v>55</v>
      </c>
      <c r="B8" s="62" t="s">
        <v>44</v>
      </c>
      <c r="C8" s="70"/>
      <c r="D8" s="70"/>
      <c r="E8" s="70"/>
      <c r="F8" s="35">
        <f t="shared" si="0"/>
        <v>0</v>
      </c>
      <c r="G8" s="71"/>
      <c r="H8" s="36">
        <f t="shared" si="1"/>
        <v>0</v>
      </c>
      <c r="I8" s="72"/>
      <c r="J8" s="36">
        <f t="shared" si="2"/>
        <v>0</v>
      </c>
      <c r="K8" s="72"/>
      <c r="L8" s="36">
        <f t="shared" si="3"/>
        <v>0</v>
      </c>
      <c r="M8" s="35">
        <f t="shared" si="4"/>
        <v>0</v>
      </c>
    </row>
    <row r="9" spans="1:13" ht="33.6" customHeight="1">
      <c r="A9" s="65" t="s">
        <v>40</v>
      </c>
      <c r="B9" s="62" t="s">
        <v>45</v>
      </c>
      <c r="C9" s="70"/>
      <c r="D9" s="70"/>
      <c r="E9" s="70"/>
      <c r="F9" s="35">
        <f t="shared" si="0"/>
        <v>0</v>
      </c>
      <c r="G9" s="71"/>
      <c r="H9" s="36">
        <f t="shared" si="1"/>
        <v>0</v>
      </c>
      <c r="I9" s="72"/>
      <c r="J9" s="36">
        <f t="shared" si="2"/>
        <v>0</v>
      </c>
      <c r="K9" s="72"/>
      <c r="L9" s="36">
        <f t="shared" si="3"/>
        <v>0</v>
      </c>
      <c r="M9" s="35">
        <f t="shared" si="4"/>
        <v>0</v>
      </c>
    </row>
    <row r="10" spans="1:13" ht="18" customHeight="1">
      <c r="A10" s="64"/>
      <c r="B10" s="156" t="s">
        <v>83</v>
      </c>
      <c r="C10" s="70"/>
      <c r="D10" s="70"/>
      <c r="E10" s="70"/>
      <c r="F10" s="35">
        <f t="shared" si="0"/>
        <v>0</v>
      </c>
      <c r="G10" s="161">
        <v>0</v>
      </c>
      <c r="H10" s="36">
        <f t="shared" si="1"/>
        <v>0</v>
      </c>
      <c r="I10" s="162">
        <v>0</v>
      </c>
      <c r="J10" s="36">
        <f t="shared" si="2"/>
        <v>0</v>
      </c>
      <c r="K10" s="162">
        <v>0</v>
      </c>
      <c r="L10" s="36">
        <f t="shared" si="3"/>
        <v>0</v>
      </c>
      <c r="M10" s="35">
        <f t="shared" si="4"/>
        <v>0</v>
      </c>
    </row>
    <row r="11" spans="1:13" ht="16.5" thickBot="1">
      <c r="A11" s="64"/>
      <c r="B11" s="63" t="s">
        <v>85</v>
      </c>
      <c r="C11" s="37">
        <f>SUM(C4:C10)</f>
        <v>0</v>
      </c>
      <c r="D11" s="37">
        <f>SUM(D4:D10)</f>
        <v>0</v>
      </c>
      <c r="E11" s="37">
        <f>SUM(E4:E10)</f>
        <v>0</v>
      </c>
      <c r="F11" s="38">
        <f t="shared" si="0"/>
        <v>0</v>
      </c>
      <c r="G11" s="39"/>
      <c r="H11" s="37">
        <f>SUM(H4:H10)</f>
        <v>0</v>
      </c>
      <c r="I11" s="40"/>
      <c r="J11" s="37">
        <f>SUM(J4:J10)</f>
        <v>0</v>
      </c>
      <c r="K11" s="40"/>
      <c r="L11" s="37">
        <f>SUM(L4:L10)</f>
        <v>0</v>
      </c>
      <c r="M11" s="38">
        <f>SUM(M4:M10)</f>
        <v>0</v>
      </c>
    </row>
    <row r="12" spans="1:13">
      <c r="B12" s="22" t="s">
        <v>87</v>
      </c>
      <c r="C12" s="7">
        <f>C11-H11-E77</f>
        <v>0</v>
      </c>
      <c r="D12" s="7">
        <f>D11-J11</f>
        <v>0</v>
      </c>
      <c r="E12" s="7">
        <f>E11-L11</f>
        <v>0</v>
      </c>
      <c r="F12" s="7">
        <f t="shared" si="0"/>
        <v>0</v>
      </c>
      <c r="G12" s="41"/>
      <c r="I12" s="41"/>
      <c r="K12" s="41"/>
    </row>
    <row r="13" spans="1:13">
      <c r="B13" s="22"/>
      <c r="C13" s="7"/>
      <c r="D13" s="7"/>
      <c r="E13" s="7"/>
      <c r="F13" s="7"/>
      <c r="G13" s="41"/>
      <c r="I13" s="41"/>
      <c r="K13" s="41"/>
    </row>
    <row r="14" spans="1:13">
      <c r="B14" s="22"/>
      <c r="C14" s="7"/>
      <c r="D14" s="7"/>
      <c r="E14" s="7"/>
      <c r="F14" s="7"/>
      <c r="G14" s="41"/>
      <c r="I14" s="41"/>
      <c r="K14" s="41"/>
    </row>
    <row r="15" spans="1:13" ht="18.75">
      <c r="B15" s="42" t="s">
        <v>14</v>
      </c>
      <c r="C15" s="43">
        <f>SUM(C16:C20)</f>
        <v>0</v>
      </c>
      <c r="D15" s="43">
        <f>SUM(D16:D20)</f>
        <v>0</v>
      </c>
      <c r="E15" s="43">
        <f>SUM(E16:E20)</f>
        <v>0</v>
      </c>
      <c r="F15" s="7"/>
      <c r="G15" s="41"/>
      <c r="I15" s="41"/>
      <c r="K15" s="41"/>
    </row>
    <row r="16" spans="1:13">
      <c r="B16" s="44" t="s">
        <v>27</v>
      </c>
      <c r="C16" s="70"/>
      <c r="D16" s="70"/>
      <c r="E16" s="70"/>
      <c r="F16" s="7"/>
      <c r="G16" s="41"/>
      <c r="I16" s="41"/>
      <c r="K16" s="41"/>
    </row>
    <row r="17" spans="2:11">
      <c r="B17" s="155" t="s">
        <v>84</v>
      </c>
      <c r="C17" s="70"/>
      <c r="D17" s="70"/>
      <c r="E17" s="70"/>
      <c r="F17" s="7"/>
      <c r="G17" s="41"/>
      <c r="I17" s="41"/>
      <c r="K17" s="41"/>
    </row>
    <row r="18" spans="2:11">
      <c r="B18" s="155" t="s">
        <v>86</v>
      </c>
      <c r="C18" s="70"/>
      <c r="D18" s="70"/>
      <c r="E18" s="70"/>
      <c r="F18" s="7"/>
      <c r="G18" s="41"/>
      <c r="I18" s="41"/>
      <c r="K18" s="41"/>
    </row>
    <row r="19" spans="2:11">
      <c r="B19" s="155" t="s">
        <v>86</v>
      </c>
      <c r="C19" s="70"/>
      <c r="D19" s="70"/>
      <c r="E19" s="70"/>
      <c r="F19" s="7"/>
      <c r="G19" s="41"/>
      <c r="I19" s="41"/>
      <c r="K19" s="41"/>
    </row>
    <row r="20" spans="2:11">
      <c r="B20" s="155" t="s">
        <v>86</v>
      </c>
      <c r="C20" s="70"/>
      <c r="D20" s="70"/>
      <c r="E20" s="70"/>
      <c r="F20" s="7"/>
      <c r="G20" s="41"/>
      <c r="I20" s="41"/>
      <c r="K20" s="41"/>
    </row>
    <row r="21" spans="2:11">
      <c r="F21" s="7"/>
      <c r="G21" s="41"/>
      <c r="I21" s="41"/>
      <c r="K21" s="41"/>
    </row>
    <row r="22" spans="2:11">
      <c r="F22" s="7"/>
      <c r="G22" s="41"/>
      <c r="I22" s="41"/>
      <c r="K22" s="41"/>
    </row>
    <row r="23" spans="2:11">
      <c r="B23" s="27"/>
      <c r="F23" s="7"/>
      <c r="G23" s="41"/>
      <c r="I23" s="41"/>
      <c r="K23" s="41"/>
    </row>
    <row r="24" spans="2:11">
      <c r="C24" s="23" t="s">
        <v>11</v>
      </c>
      <c r="D24" s="23" t="s">
        <v>11</v>
      </c>
      <c r="E24" s="23" t="s">
        <v>11</v>
      </c>
      <c r="F24" s="7"/>
      <c r="G24" s="41"/>
      <c r="I24" s="41"/>
      <c r="K24" s="41"/>
    </row>
    <row r="25" spans="2:11">
      <c r="B25" s="42" t="s">
        <v>15</v>
      </c>
      <c r="C25" s="163"/>
      <c r="D25" s="163"/>
      <c r="E25" s="163"/>
      <c r="F25" s="7"/>
      <c r="G25"/>
      <c r="J25"/>
    </row>
    <row r="26" spans="2:11">
      <c r="B26" s="45"/>
      <c r="C26" s="46"/>
      <c r="D26" s="46"/>
      <c r="E26" s="46"/>
    </row>
    <row r="27" spans="2:11" ht="18.75">
      <c r="B27" s="170" t="s">
        <v>25</v>
      </c>
      <c r="C27" s="170"/>
      <c r="D27" s="170"/>
      <c r="E27" s="170"/>
    </row>
    <row r="28" spans="2:11" ht="16.149999999999999" customHeight="1"/>
    <row r="29" spans="2:11" ht="30">
      <c r="B29" s="47" t="s">
        <v>1</v>
      </c>
      <c r="C29" s="48" t="s">
        <v>2</v>
      </c>
      <c r="D29" s="48" t="s">
        <v>7</v>
      </c>
      <c r="E29" s="49" t="s">
        <v>13</v>
      </c>
      <c r="G29"/>
      <c r="H29"/>
      <c r="J29"/>
    </row>
    <row r="30" spans="2:11">
      <c r="B30" s="133"/>
      <c r="C30" s="134"/>
      <c r="D30" s="135"/>
      <c r="E30" s="136"/>
      <c r="G30"/>
      <c r="H30"/>
      <c r="J30"/>
    </row>
    <row r="31" spans="2:11">
      <c r="B31" s="133"/>
      <c r="C31" s="134"/>
      <c r="D31" s="135"/>
      <c r="E31" s="136"/>
      <c r="G31"/>
      <c r="H31"/>
      <c r="J31"/>
    </row>
    <row r="32" spans="2:11">
      <c r="B32" s="133"/>
      <c r="C32" s="134"/>
      <c r="D32" s="135"/>
      <c r="E32" s="136"/>
      <c r="G32"/>
      <c r="H32"/>
      <c r="J32"/>
    </row>
    <row r="33" spans="2:10">
      <c r="B33" s="133"/>
      <c r="C33" s="134"/>
      <c r="D33" s="135"/>
      <c r="E33" s="136"/>
      <c r="G33"/>
      <c r="H33"/>
      <c r="J33"/>
    </row>
    <row r="34" spans="2:10">
      <c r="B34" s="133"/>
      <c r="C34" s="134"/>
      <c r="D34" s="135"/>
      <c r="E34" s="136"/>
      <c r="G34"/>
      <c r="H34"/>
      <c r="J34"/>
    </row>
    <row r="35" spans="2:10">
      <c r="B35" s="133"/>
      <c r="C35" s="134"/>
      <c r="D35" s="135"/>
      <c r="E35" s="136"/>
      <c r="G35"/>
      <c r="H35"/>
      <c r="J35"/>
    </row>
    <row r="36" spans="2:10">
      <c r="B36" s="133"/>
      <c r="C36" s="134"/>
      <c r="D36" s="135"/>
      <c r="E36" s="136"/>
      <c r="G36"/>
      <c r="H36"/>
      <c r="J36"/>
    </row>
    <row r="37" spans="2:10">
      <c r="B37" s="133"/>
      <c r="C37" s="134"/>
      <c r="D37" s="135"/>
      <c r="E37" s="136"/>
      <c r="G37"/>
      <c r="H37"/>
      <c r="J37"/>
    </row>
    <row r="38" spans="2:10">
      <c r="B38" s="133"/>
      <c r="C38" s="134"/>
      <c r="D38" s="135"/>
      <c r="E38" s="136"/>
      <c r="G38"/>
      <c r="H38"/>
      <c r="J38"/>
    </row>
    <row r="39" spans="2:10">
      <c r="B39" s="133"/>
      <c r="C39" s="134"/>
      <c r="D39" s="135"/>
      <c r="E39" s="136"/>
      <c r="G39"/>
      <c r="H39"/>
      <c r="J39"/>
    </row>
    <row r="40" spans="2:10">
      <c r="B40" s="133"/>
      <c r="C40" s="134"/>
      <c r="D40" s="135"/>
      <c r="E40" s="136"/>
      <c r="G40"/>
      <c r="H40"/>
      <c r="J40"/>
    </row>
    <row r="41" spans="2:10">
      <c r="B41" s="133"/>
      <c r="C41" s="134"/>
      <c r="D41" s="135"/>
      <c r="E41" s="136"/>
      <c r="G41"/>
      <c r="H41"/>
      <c r="J41"/>
    </row>
    <row r="42" spans="2:10">
      <c r="B42" s="133"/>
      <c r="C42" s="134"/>
      <c r="D42" s="135"/>
      <c r="E42" s="136"/>
      <c r="G42"/>
      <c r="H42"/>
      <c r="J42"/>
    </row>
    <row r="43" spans="2:10">
      <c r="B43" s="133"/>
      <c r="C43" s="134"/>
      <c r="D43" s="135"/>
      <c r="E43" s="136"/>
      <c r="G43"/>
      <c r="H43"/>
      <c r="J43"/>
    </row>
    <row r="44" spans="2:10">
      <c r="B44" s="133"/>
      <c r="C44" s="134"/>
      <c r="D44" s="135"/>
      <c r="E44" s="136"/>
      <c r="G44"/>
      <c r="H44"/>
      <c r="J44"/>
    </row>
    <row r="45" spans="2:10">
      <c r="B45" s="133"/>
      <c r="C45" s="134"/>
      <c r="D45" s="135"/>
      <c r="E45" s="136"/>
      <c r="G45"/>
      <c r="H45"/>
      <c r="J45"/>
    </row>
    <row r="46" spans="2:10" ht="16.149999999999999" customHeight="1">
      <c r="B46" s="133"/>
      <c r="C46" s="134"/>
      <c r="D46" s="135"/>
      <c r="E46" s="136"/>
      <c r="G46"/>
      <c r="H46"/>
      <c r="J46"/>
    </row>
    <row r="47" spans="2:10" ht="16.149999999999999" customHeight="1">
      <c r="B47" s="133"/>
      <c r="C47" s="134"/>
      <c r="D47" s="135"/>
      <c r="E47" s="136"/>
      <c r="G47"/>
      <c r="H47"/>
      <c r="J47"/>
    </row>
    <row r="48" spans="2:10" ht="16.149999999999999" customHeight="1">
      <c r="B48" s="133"/>
      <c r="C48" s="134"/>
      <c r="D48" s="135"/>
      <c r="E48" s="136"/>
      <c r="G48"/>
      <c r="H48"/>
      <c r="J48"/>
    </row>
    <row r="49" spans="2:10" ht="16.149999999999999" customHeight="1">
      <c r="B49" s="133"/>
      <c r="C49" s="134"/>
      <c r="D49" s="135"/>
      <c r="E49" s="136"/>
      <c r="G49"/>
      <c r="H49"/>
      <c r="J49"/>
    </row>
    <row r="50" spans="2:10">
      <c r="B50" s="141" t="s">
        <v>6</v>
      </c>
      <c r="C50" s="142">
        <f>SUM(C30:C49)</f>
        <v>0</v>
      </c>
      <c r="D50" s="142"/>
      <c r="E50" s="143"/>
      <c r="F50" s="7"/>
      <c r="G50"/>
      <c r="H50"/>
      <c r="J50"/>
    </row>
    <row r="52" spans="2:10" ht="18.75">
      <c r="B52" s="170" t="s">
        <v>26</v>
      </c>
      <c r="C52" s="170"/>
      <c r="D52" s="170"/>
      <c r="E52" s="170"/>
    </row>
    <row r="53" spans="2:10" ht="16.149999999999999" customHeight="1"/>
    <row r="54" spans="2:10" ht="30">
      <c r="B54" s="47" t="s">
        <v>1</v>
      </c>
      <c r="C54" s="48" t="s">
        <v>2</v>
      </c>
      <c r="D54" s="48" t="s">
        <v>7</v>
      </c>
      <c r="E54" s="49" t="s">
        <v>13</v>
      </c>
    </row>
    <row r="55" spans="2:10">
      <c r="B55" s="137"/>
      <c r="C55" s="138"/>
      <c r="D55" s="139"/>
      <c r="E55" s="140"/>
    </row>
    <row r="56" spans="2:10">
      <c r="B56" s="137"/>
      <c r="C56" s="138"/>
      <c r="D56" s="139"/>
      <c r="E56" s="140"/>
    </row>
    <row r="57" spans="2:10">
      <c r="B57" s="137"/>
      <c r="C57" s="138"/>
      <c r="D57" s="139"/>
      <c r="E57" s="140"/>
    </row>
    <row r="58" spans="2:10">
      <c r="B58" s="137"/>
      <c r="C58" s="138"/>
      <c r="D58" s="139"/>
      <c r="E58" s="140"/>
    </row>
    <row r="59" spans="2:10">
      <c r="B59" s="137"/>
      <c r="C59" s="138"/>
      <c r="D59" s="139"/>
      <c r="E59" s="140"/>
    </row>
    <row r="60" spans="2:10">
      <c r="B60" s="137"/>
      <c r="C60" s="138"/>
      <c r="D60" s="139"/>
      <c r="E60" s="140"/>
    </row>
    <row r="61" spans="2:10">
      <c r="B61" s="137"/>
      <c r="C61" s="138"/>
      <c r="D61" s="139"/>
      <c r="E61" s="140"/>
    </row>
    <row r="62" spans="2:10">
      <c r="B62" s="137"/>
      <c r="C62" s="138"/>
      <c r="D62" s="139"/>
      <c r="E62" s="140"/>
    </row>
    <row r="63" spans="2:10">
      <c r="B63" s="137"/>
      <c r="C63" s="138"/>
      <c r="D63" s="139"/>
      <c r="E63" s="140"/>
    </row>
    <row r="64" spans="2:10">
      <c r="B64" s="137"/>
      <c r="C64" s="138"/>
      <c r="D64" s="139"/>
      <c r="E64" s="140"/>
    </row>
    <row r="65" spans="2:5">
      <c r="B65" s="137"/>
      <c r="C65" s="138"/>
      <c r="D65" s="139"/>
      <c r="E65" s="140"/>
    </row>
    <row r="66" spans="2:5">
      <c r="B66" s="137"/>
      <c r="C66" s="138"/>
      <c r="D66" s="139"/>
      <c r="E66" s="140"/>
    </row>
    <row r="67" spans="2:5">
      <c r="B67" s="137"/>
      <c r="C67" s="138"/>
      <c r="D67" s="139"/>
      <c r="E67" s="140"/>
    </row>
    <row r="68" spans="2:5">
      <c r="B68" s="137"/>
      <c r="C68" s="138"/>
      <c r="D68" s="139"/>
      <c r="E68" s="140"/>
    </row>
    <row r="69" spans="2:5">
      <c r="B69" s="137"/>
      <c r="C69" s="138"/>
      <c r="D69" s="139"/>
      <c r="E69" s="140"/>
    </row>
    <row r="70" spans="2:5">
      <c r="B70" s="137"/>
      <c r="C70" s="138"/>
      <c r="D70" s="139"/>
      <c r="E70" s="140"/>
    </row>
    <row r="71" spans="2:5" ht="16.149999999999999" customHeight="1">
      <c r="B71" s="137"/>
      <c r="C71" s="138"/>
      <c r="D71" s="139"/>
      <c r="E71" s="140"/>
    </row>
    <row r="72" spans="2:5" ht="16.149999999999999" customHeight="1">
      <c r="B72" s="137"/>
      <c r="C72" s="138"/>
      <c r="D72" s="139"/>
      <c r="E72" s="140"/>
    </row>
    <row r="73" spans="2:5" ht="16.149999999999999" customHeight="1">
      <c r="B73" s="137"/>
      <c r="C73" s="138"/>
      <c r="D73" s="139"/>
      <c r="E73" s="140"/>
    </row>
    <row r="74" spans="2:5" ht="16.149999999999999" customHeight="1">
      <c r="B74" s="137"/>
      <c r="C74" s="138"/>
      <c r="D74" s="139"/>
      <c r="E74" s="140"/>
    </row>
    <row r="75" spans="2:5" ht="16.149999999999999" customHeight="1">
      <c r="B75" s="144" t="s">
        <v>6</v>
      </c>
      <c r="C75" s="145">
        <f>SUM(C55:C74)</f>
        <v>0</v>
      </c>
      <c r="D75" s="146"/>
      <c r="E75" s="147"/>
    </row>
    <row r="77" spans="2:5" ht="18.75">
      <c r="B77" s="128" t="s">
        <v>73</v>
      </c>
      <c r="C77" s="126"/>
      <c r="D77" s="60"/>
      <c r="E77" s="160">
        <f>IF('Fiksni dio cijene'!T29=0,0,'Fiksni dio cijene'!T29)</f>
        <v>0</v>
      </c>
    </row>
    <row r="78" spans="2:5">
      <c r="B78" s="129" t="s">
        <v>74</v>
      </c>
      <c r="C78" s="130" t="s">
        <v>75</v>
      </c>
      <c r="D78" s="131"/>
      <c r="E78" s="127">
        <v>0</v>
      </c>
    </row>
    <row r="79" spans="2:5">
      <c r="B79" s="129"/>
      <c r="C79" s="130" t="s">
        <v>76</v>
      </c>
      <c r="D79" s="131"/>
      <c r="E79" s="132">
        <f>E77-E78</f>
        <v>0</v>
      </c>
    </row>
  </sheetData>
  <sheetProtection algorithmName="SHA-512" hashValue="tzB5SUwVXwam0lnDcQOKLYU+qZnlyZ6O/7D02G7d+ZVPHZaBFSHWLxQ1y6U2DvSQEkkFBqZjf8KiLDv4nNkaPA==" saltValue="Hvrz44KoM0oy9xZYo+ti0w==" spinCount="100000" sheet="1" formatCells="0"/>
  <mergeCells count="7">
    <mergeCell ref="B27:E27"/>
    <mergeCell ref="B52:E52"/>
    <mergeCell ref="G1:M1"/>
    <mergeCell ref="G2:H2"/>
    <mergeCell ref="I2:J2"/>
    <mergeCell ref="K2:L2"/>
    <mergeCell ref="A1:C1"/>
  </mergeCells>
  <dataValidations count="3">
    <dataValidation type="whole" operator="lessThan" allowBlank="1" showInputMessage="1" showErrorMessage="1" errorTitle="Greška" error="Vrijednost mora biti negativna ili nula." promptTitle="Negativna vrijednost" prompt="Troškovi djelatnosti mogu se korigovati - umanjiti za iznos prihoda ostavrenih po drugom osnovu ( prihodi od priključaka ili prihoodi od usluga trećim licima, prihodi od prodaje rashodovane imovine ili materijala, prihodi od prodaje struje i slično )." sqref="C10:E10" xr:uid="{B6E88110-6800-4AB6-BD42-5F80A64C19A7}">
      <formula1>1</formula1>
    </dataValidation>
    <dataValidation type="whole" allowBlank="1" showInputMessage="1" showErrorMessage="1" promptTitle="Koeficijent naplate" prompt="Shodno Metodologiji koeficijent naplate mora biti 95% ili više._x000a_Unesite vrijednost u intervalu od 95 do 100." sqref="C25:E25" xr:uid="{E5986F4E-D451-4574-979C-EC8C7F4C74D5}">
      <formula1>95</formula1>
      <formula2>100</formula2>
    </dataValidation>
    <dataValidation allowBlank="1" showInputMessage="1" showErrorMessage="1" promptTitle="Obavezan unos" prompt="Unesite planiranu vrijednost za zamjenu vodomjera da bi ste imali adekvatan proračun cijene, Vrijednost može biti i nula" sqref="E78" xr:uid="{1CEA4429-BFFB-4058-AC77-B194D83F154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52"/>
  <sheetViews>
    <sheetView topLeftCell="A21" zoomScale="120" zoomScaleNormal="120" workbookViewId="0">
      <selection activeCell="A39" sqref="A39"/>
    </sheetView>
  </sheetViews>
  <sheetFormatPr defaultColWidth="10.75" defaultRowHeight="15.75"/>
  <cols>
    <col min="1" max="1" width="2" customWidth="1"/>
    <col min="2" max="2" width="39.5" customWidth="1"/>
    <col min="4" max="4" width="10.75" customWidth="1"/>
    <col min="8" max="8" width="10" customWidth="1"/>
    <col min="9" max="9" width="8.25" customWidth="1"/>
    <col min="14" max="14" width="3.5" customWidth="1"/>
    <col min="15" max="15" width="9.25" customWidth="1"/>
    <col min="16" max="16" width="8.75" customWidth="1"/>
    <col min="17" max="17" width="9.25" customWidth="1"/>
    <col min="18" max="18" width="10" customWidth="1"/>
    <col min="19" max="19" width="3.875" customWidth="1"/>
    <col min="20" max="20" width="13" customWidth="1"/>
  </cols>
  <sheetData>
    <row r="1" spans="2:20" s="8" customFormat="1" ht="16.5" thickBot="1">
      <c r="B1" s="51" t="s">
        <v>77</v>
      </c>
      <c r="C1"/>
      <c r="D1"/>
      <c r="E1"/>
      <c r="F1"/>
      <c r="G1"/>
      <c r="H1"/>
      <c r="J1"/>
      <c r="K1"/>
      <c r="L1"/>
      <c r="M1"/>
      <c r="N1"/>
    </row>
    <row r="2" spans="2:20" s="8" customFormat="1" ht="33" customHeight="1" thickBot="1">
      <c r="B2" s="81" t="s">
        <v>1</v>
      </c>
      <c r="C2" s="82" t="s">
        <v>51</v>
      </c>
      <c r="D2" s="82" t="s">
        <v>57</v>
      </c>
      <c r="E2" s="82" t="s">
        <v>52</v>
      </c>
      <c r="F2" s="82" t="s">
        <v>54</v>
      </c>
      <c r="G2" s="82" t="s">
        <v>55</v>
      </c>
      <c r="H2" s="87" t="s">
        <v>56</v>
      </c>
      <c r="J2" s="181" t="s">
        <v>59</v>
      </c>
      <c r="K2" s="182"/>
      <c r="L2" s="183"/>
      <c r="M2" s="73"/>
      <c r="N2"/>
      <c r="O2" s="178" t="s">
        <v>66</v>
      </c>
      <c r="P2" s="179"/>
      <c r="Q2" s="179"/>
      <c r="R2" s="180"/>
      <c r="S2" s="93"/>
    </row>
    <row r="3" spans="2:20" s="8" customFormat="1" ht="32.25" thickBot="1">
      <c r="B3" s="84"/>
      <c r="C3" s="85" t="s">
        <v>50</v>
      </c>
      <c r="D3" s="85" t="s">
        <v>58</v>
      </c>
      <c r="E3" s="85" t="s">
        <v>50</v>
      </c>
      <c r="F3" s="85" t="s">
        <v>53</v>
      </c>
      <c r="G3" s="85" t="s">
        <v>50</v>
      </c>
      <c r="H3" s="86" t="s">
        <v>11</v>
      </c>
      <c r="J3" s="81" t="s">
        <v>60</v>
      </c>
      <c r="K3" s="105" t="s">
        <v>61</v>
      </c>
      <c r="L3" s="83" t="s">
        <v>62</v>
      </c>
      <c r="M3" s="73"/>
      <c r="N3"/>
      <c r="O3" s="89" t="s">
        <v>63</v>
      </c>
      <c r="P3" s="90" t="s">
        <v>64</v>
      </c>
      <c r="Q3" s="80" t="s">
        <v>65</v>
      </c>
      <c r="R3" s="91" t="s">
        <v>9</v>
      </c>
      <c r="T3" s="91" t="s">
        <v>67</v>
      </c>
    </row>
    <row r="4" spans="2:20" s="8" customFormat="1" ht="16.5" thickBot="1">
      <c r="B4" s="117">
        <f>'Ulazni podaci'!B30</f>
        <v>0</v>
      </c>
      <c r="C4" s="118">
        <f>'Ulazni podaci'!C30</f>
        <v>0</v>
      </c>
      <c r="D4" s="119">
        <f>'Ulazni podaci'!D30</f>
        <v>0</v>
      </c>
      <c r="E4" s="120">
        <f>'Ulazni podaci'!E30</f>
        <v>0</v>
      </c>
      <c r="F4" s="121">
        <f>IF(E4=0,0,E4/E$4)</f>
        <v>0</v>
      </c>
      <c r="G4" s="119">
        <f t="shared" ref="G4" si="0">C4*F4</f>
        <v>0</v>
      </c>
      <c r="H4" s="122">
        <f>IF(F4=0,0,F4/G$24)</f>
        <v>0</v>
      </c>
      <c r="J4" s="94">
        <f t="shared" ref="J4:J11" si="1">C4*O4</f>
        <v>0</v>
      </c>
      <c r="K4" s="106">
        <f t="shared" ref="K4:K11" si="2">C4*P4</f>
        <v>0</v>
      </c>
      <c r="L4" s="107">
        <f t="shared" ref="L4:L11" si="3">C4*Q4</f>
        <v>0</v>
      </c>
      <c r="M4" s="74"/>
      <c r="N4" s="7"/>
      <c r="O4" s="94">
        <f t="shared" ref="O4:O11" si="4">IF(E4=0, 0, ROUNDUP(E4/D4, 2))</f>
        <v>0</v>
      </c>
      <c r="P4" s="79">
        <f t="shared" ref="P4:P23" si="5">IF(G$52=0, 0,ROUNDUP(H4*G$52,2))</f>
        <v>0</v>
      </c>
      <c r="Q4" s="79">
        <f>ROUNDUP(H4*'Ulazni podaci'!$M$11/12, 2)</f>
        <v>0</v>
      </c>
      <c r="R4" s="95">
        <f t="shared" ref="R4:R23" si="6">SUM(O4:Q4)</f>
        <v>0</v>
      </c>
      <c r="T4" s="101">
        <f t="shared" ref="T4:T23" si="7">C4*R4</f>
        <v>0</v>
      </c>
    </row>
    <row r="5" spans="2:20" s="8" customFormat="1" ht="16.5" thickBot="1">
      <c r="B5" s="117">
        <f>'Ulazni podaci'!B31</f>
        <v>0</v>
      </c>
      <c r="C5" s="118">
        <f>'Ulazni podaci'!C31</f>
        <v>0</v>
      </c>
      <c r="D5" s="119">
        <f>'Ulazni podaci'!D31</f>
        <v>0</v>
      </c>
      <c r="E5" s="120">
        <f>'Ulazni podaci'!E31</f>
        <v>0</v>
      </c>
      <c r="F5" s="121">
        <f t="shared" ref="F5:F23" si="8">IF(E5=0,0,E5/E$4)</f>
        <v>0</v>
      </c>
      <c r="G5" s="119">
        <f t="shared" ref="G5:G23" si="9">C5*F5</f>
        <v>0</v>
      </c>
      <c r="H5" s="122">
        <f t="shared" ref="H5:H23" si="10">IF(F5=0,0,F5/G$24)</f>
        <v>0</v>
      </c>
      <c r="J5" s="96">
        <f t="shared" si="1"/>
        <v>0</v>
      </c>
      <c r="K5" s="14">
        <f t="shared" si="2"/>
        <v>0</v>
      </c>
      <c r="L5" s="108">
        <f t="shared" si="3"/>
        <v>0</v>
      </c>
      <c r="M5" s="74"/>
      <c r="N5"/>
      <c r="O5" s="96">
        <f t="shared" si="4"/>
        <v>0</v>
      </c>
      <c r="P5" s="92">
        <f t="shared" si="5"/>
        <v>0</v>
      </c>
      <c r="Q5" s="92">
        <f>ROUNDUP(H5*'Ulazni podaci'!$M$11/12, 2)</f>
        <v>0</v>
      </c>
      <c r="R5" s="97">
        <f t="shared" si="6"/>
        <v>0</v>
      </c>
      <c r="T5" s="102">
        <f t="shared" si="7"/>
        <v>0</v>
      </c>
    </row>
    <row r="6" spans="2:20" s="8" customFormat="1" ht="16.5" thickBot="1">
      <c r="B6" s="117">
        <f>'Ulazni podaci'!B32</f>
        <v>0</v>
      </c>
      <c r="C6" s="118">
        <f>'Ulazni podaci'!C32</f>
        <v>0</v>
      </c>
      <c r="D6" s="119">
        <f>'Ulazni podaci'!D32</f>
        <v>0</v>
      </c>
      <c r="E6" s="120">
        <f>'Ulazni podaci'!E32</f>
        <v>0</v>
      </c>
      <c r="F6" s="121">
        <f t="shared" si="8"/>
        <v>0</v>
      </c>
      <c r="G6" s="119">
        <f t="shared" si="9"/>
        <v>0</v>
      </c>
      <c r="H6" s="122">
        <f t="shared" si="10"/>
        <v>0</v>
      </c>
      <c r="J6" s="96">
        <f t="shared" si="1"/>
        <v>0</v>
      </c>
      <c r="K6" s="14">
        <f t="shared" si="2"/>
        <v>0</v>
      </c>
      <c r="L6" s="108">
        <f t="shared" si="3"/>
        <v>0</v>
      </c>
      <c r="M6" s="74"/>
      <c r="N6"/>
      <c r="O6" s="96">
        <f t="shared" si="4"/>
        <v>0</v>
      </c>
      <c r="P6" s="92">
        <f t="shared" si="5"/>
        <v>0</v>
      </c>
      <c r="Q6" s="92">
        <f>ROUNDUP(H6*'Ulazni podaci'!$M$11/12, 2)</f>
        <v>0</v>
      </c>
      <c r="R6" s="97">
        <f t="shared" si="6"/>
        <v>0</v>
      </c>
      <c r="T6" s="102">
        <f t="shared" si="7"/>
        <v>0</v>
      </c>
    </row>
    <row r="7" spans="2:20" s="8" customFormat="1" ht="16.5" thickBot="1">
      <c r="B7" s="117">
        <f>'Ulazni podaci'!B33</f>
        <v>0</v>
      </c>
      <c r="C7" s="118">
        <f>'Ulazni podaci'!C33</f>
        <v>0</v>
      </c>
      <c r="D7" s="119">
        <f>'Ulazni podaci'!D33</f>
        <v>0</v>
      </c>
      <c r="E7" s="120">
        <f>'Ulazni podaci'!E33</f>
        <v>0</v>
      </c>
      <c r="F7" s="121">
        <f t="shared" si="8"/>
        <v>0</v>
      </c>
      <c r="G7" s="119">
        <f t="shared" si="9"/>
        <v>0</v>
      </c>
      <c r="H7" s="122">
        <f t="shared" si="10"/>
        <v>0</v>
      </c>
      <c r="J7" s="96">
        <f t="shared" si="1"/>
        <v>0</v>
      </c>
      <c r="K7" s="14">
        <f t="shared" si="2"/>
        <v>0</v>
      </c>
      <c r="L7" s="108">
        <f t="shared" si="3"/>
        <v>0</v>
      </c>
      <c r="M7" s="74"/>
      <c r="N7"/>
      <c r="O7" s="96">
        <f t="shared" si="4"/>
        <v>0</v>
      </c>
      <c r="P7" s="92">
        <f t="shared" si="5"/>
        <v>0</v>
      </c>
      <c r="Q7" s="92">
        <f>ROUNDUP(H7*'Ulazni podaci'!$M$11/12, 2)</f>
        <v>0</v>
      </c>
      <c r="R7" s="97">
        <f t="shared" si="6"/>
        <v>0</v>
      </c>
      <c r="T7" s="102">
        <f t="shared" si="7"/>
        <v>0</v>
      </c>
    </row>
    <row r="8" spans="2:20" s="8" customFormat="1" ht="16.5" thickBot="1">
      <c r="B8" s="117">
        <f>'Ulazni podaci'!B34</f>
        <v>0</v>
      </c>
      <c r="C8" s="118">
        <f>'Ulazni podaci'!C34</f>
        <v>0</v>
      </c>
      <c r="D8" s="119">
        <f>'Ulazni podaci'!D34</f>
        <v>0</v>
      </c>
      <c r="E8" s="120">
        <f>'Ulazni podaci'!E34</f>
        <v>0</v>
      </c>
      <c r="F8" s="121">
        <f t="shared" si="8"/>
        <v>0</v>
      </c>
      <c r="G8" s="119">
        <f t="shared" si="9"/>
        <v>0</v>
      </c>
      <c r="H8" s="122">
        <f t="shared" si="10"/>
        <v>0</v>
      </c>
      <c r="J8" s="96">
        <f t="shared" si="1"/>
        <v>0</v>
      </c>
      <c r="K8" s="14">
        <f t="shared" si="2"/>
        <v>0</v>
      </c>
      <c r="L8" s="108">
        <f t="shared" si="3"/>
        <v>0</v>
      </c>
      <c r="M8" s="74"/>
      <c r="N8"/>
      <c r="O8" s="96">
        <f t="shared" si="4"/>
        <v>0</v>
      </c>
      <c r="P8" s="92">
        <f t="shared" si="5"/>
        <v>0</v>
      </c>
      <c r="Q8" s="92">
        <f>ROUNDUP(H8*'Ulazni podaci'!$M$11/12, 2)</f>
        <v>0</v>
      </c>
      <c r="R8" s="97">
        <f t="shared" si="6"/>
        <v>0</v>
      </c>
      <c r="T8" s="102">
        <f t="shared" si="7"/>
        <v>0</v>
      </c>
    </row>
    <row r="9" spans="2:20" s="8" customFormat="1" ht="16.5" thickBot="1">
      <c r="B9" s="117">
        <f>'Ulazni podaci'!B35</f>
        <v>0</v>
      </c>
      <c r="C9" s="118">
        <f>'Ulazni podaci'!C35</f>
        <v>0</v>
      </c>
      <c r="D9" s="119">
        <f>'Ulazni podaci'!D35</f>
        <v>0</v>
      </c>
      <c r="E9" s="120">
        <f>'Ulazni podaci'!E35</f>
        <v>0</v>
      </c>
      <c r="F9" s="121">
        <f t="shared" si="8"/>
        <v>0</v>
      </c>
      <c r="G9" s="119">
        <f t="shared" si="9"/>
        <v>0</v>
      </c>
      <c r="H9" s="122">
        <f t="shared" si="10"/>
        <v>0</v>
      </c>
      <c r="J9" s="96">
        <f t="shared" si="1"/>
        <v>0</v>
      </c>
      <c r="K9" s="14">
        <f t="shared" si="2"/>
        <v>0</v>
      </c>
      <c r="L9" s="108">
        <f t="shared" si="3"/>
        <v>0</v>
      </c>
      <c r="M9" s="74"/>
      <c r="N9"/>
      <c r="O9" s="96">
        <f t="shared" si="4"/>
        <v>0</v>
      </c>
      <c r="P9" s="92">
        <f t="shared" si="5"/>
        <v>0</v>
      </c>
      <c r="Q9" s="92">
        <f>ROUNDUP(H9*'Ulazni podaci'!$M$11/12, 2)</f>
        <v>0</v>
      </c>
      <c r="R9" s="97">
        <f t="shared" si="6"/>
        <v>0</v>
      </c>
      <c r="T9" s="102">
        <f t="shared" si="7"/>
        <v>0</v>
      </c>
    </row>
    <row r="10" spans="2:20" s="8" customFormat="1" ht="16.5" thickBot="1">
      <c r="B10" s="117">
        <f>'Ulazni podaci'!B36</f>
        <v>0</v>
      </c>
      <c r="C10" s="118">
        <f>'Ulazni podaci'!C36</f>
        <v>0</v>
      </c>
      <c r="D10" s="119">
        <f>'Ulazni podaci'!D36</f>
        <v>0</v>
      </c>
      <c r="E10" s="120">
        <f>'Ulazni podaci'!E36</f>
        <v>0</v>
      </c>
      <c r="F10" s="121">
        <f t="shared" si="8"/>
        <v>0</v>
      </c>
      <c r="G10" s="119">
        <f t="shared" si="9"/>
        <v>0</v>
      </c>
      <c r="H10" s="122">
        <f t="shared" si="10"/>
        <v>0</v>
      </c>
      <c r="J10" s="96">
        <f t="shared" si="1"/>
        <v>0</v>
      </c>
      <c r="K10" s="14">
        <f t="shared" si="2"/>
        <v>0</v>
      </c>
      <c r="L10" s="108">
        <f t="shared" si="3"/>
        <v>0</v>
      </c>
      <c r="M10" s="74"/>
      <c r="N10"/>
      <c r="O10" s="96">
        <f t="shared" si="4"/>
        <v>0</v>
      </c>
      <c r="P10" s="92">
        <f t="shared" si="5"/>
        <v>0</v>
      </c>
      <c r="Q10" s="92">
        <f>ROUNDUP(H10*'Ulazni podaci'!$M$11/12, 2)</f>
        <v>0</v>
      </c>
      <c r="R10" s="97">
        <f t="shared" si="6"/>
        <v>0</v>
      </c>
      <c r="T10" s="102">
        <f t="shared" si="7"/>
        <v>0</v>
      </c>
    </row>
    <row r="11" spans="2:20" s="8" customFormat="1" ht="16.5" thickBot="1">
      <c r="B11" s="117">
        <f>'Ulazni podaci'!B37</f>
        <v>0</v>
      </c>
      <c r="C11" s="118">
        <f>'Ulazni podaci'!C37</f>
        <v>0</v>
      </c>
      <c r="D11" s="119">
        <f>'Ulazni podaci'!D37</f>
        <v>0</v>
      </c>
      <c r="E11" s="120">
        <f>'Ulazni podaci'!E37</f>
        <v>0</v>
      </c>
      <c r="F11" s="121">
        <f t="shared" si="8"/>
        <v>0</v>
      </c>
      <c r="G11" s="119">
        <f t="shared" si="9"/>
        <v>0</v>
      </c>
      <c r="H11" s="122">
        <f t="shared" si="10"/>
        <v>0</v>
      </c>
      <c r="J11" s="96">
        <f t="shared" si="1"/>
        <v>0</v>
      </c>
      <c r="K11" s="14">
        <f t="shared" si="2"/>
        <v>0</v>
      </c>
      <c r="L11" s="108">
        <f t="shared" si="3"/>
        <v>0</v>
      </c>
      <c r="M11" s="74"/>
      <c r="N11"/>
      <c r="O11" s="96">
        <f t="shared" si="4"/>
        <v>0</v>
      </c>
      <c r="P11" s="92">
        <f t="shared" si="5"/>
        <v>0</v>
      </c>
      <c r="Q11" s="92">
        <f>ROUNDUP(H11*'Ulazni podaci'!$M$11/12, 2)</f>
        <v>0</v>
      </c>
      <c r="R11" s="97">
        <f t="shared" si="6"/>
        <v>0</v>
      </c>
      <c r="T11" s="102">
        <f t="shared" si="7"/>
        <v>0</v>
      </c>
    </row>
    <row r="12" spans="2:20" s="8" customFormat="1" ht="16.5" thickBot="1">
      <c r="B12" s="117">
        <f>'Ulazni podaci'!B38</f>
        <v>0</v>
      </c>
      <c r="C12" s="118">
        <f>'Ulazni podaci'!C38</f>
        <v>0</v>
      </c>
      <c r="D12" s="119">
        <f>'Ulazni podaci'!D38</f>
        <v>0</v>
      </c>
      <c r="E12" s="120">
        <f>'Ulazni podaci'!E38</f>
        <v>0</v>
      </c>
      <c r="F12" s="121">
        <f t="shared" si="8"/>
        <v>0</v>
      </c>
      <c r="G12" s="119">
        <f t="shared" si="9"/>
        <v>0</v>
      </c>
      <c r="H12" s="122">
        <f t="shared" si="10"/>
        <v>0</v>
      </c>
      <c r="J12" s="96">
        <f t="shared" ref="J12:J16" si="11">C12*O12</f>
        <v>0</v>
      </c>
      <c r="K12" s="14">
        <f t="shared" ref="K12:K16" si="12">C12*P12</f>
        <v>0</v>
      </c>
      <c r="L12" s="108">
        <f t="shared" ref="L12:L16" si="13">C12*Q12</f>
        <v>0</v>
      </c>
      <c r="M12" s="74"/>
      <c r="N12"/>
      <c r="O12" s="96">
        <f t="shared" ref="O12:O15" si="14">IF(E12=0, 0, ROUNDUP(E12/D12, 2))</f>
        <v>0</v>
      </c>
      <c r="P12" s="92">
        <f t="shared" si="5"/>
        <v>0</v>
      </c>
      <c r="Q12" s="92">
        <f>ROUNDUP(H12*'Ulazni podaci'!$M$11/12, 2)</f>
        <v>0</v>
      </c>
      <c r="R12" s="97">
        <f t="shared" ref="R12:R15" si="15">SUM(O12:Q12)</f>
        <v>0</v>
      </c>
      <c r="T12" s="102">
        <f t="shared" si="7"/>
        <v>0</v>
      </c>
    </row>
    <row r="13" spans="2:20" s="8" customFormat="1" ht="16.5" thickBot="1">
      <c r="B13" s="117">
        <f>'Ulazni podaci'!B39</f>
        <v>0</v>
      </c>
      <c r="C13" s="118">
        <f>'Ulazni podaci'!C39</f>
        <v>0</v>
      </c>
      <c r="D13" s="119">
        <f>'Ulazni podaci'!D39</f>
        <v>0</v>
      </c>
      <c r="E13" s="120">
        <f>'Ulazni podaci'!E39</f>
        <v>0</v>
      </c>
      <c r="F13" s="121">
        <f t="shared" si="8"/>
        <v>0</v>
      </c>
      <c r="G13" s="119">
        <f t="shared" si="9"/>
        <v>0</v>
      </c>
      <c r="H13" s="122">
        <f t="shared" si="10"/>
        <v>0</v>
      </c>
      <c r="J13" s="96">
        <f t="shared" si="11"/>
        <v>0</v>
      </c>
      <c r="K13" s="14">
        <f t="shared" si="12"/>
        <v>0</v>
      </c>
      <c r="L13" s="108">
        <f t="shared" si="13"/>
        <v>0</v>
      </c>
      <c r="M13" s="74"/>
      <c r="N13"/>
      <c r="O13" s="96">
        <f t="shared" si="14"/>
        <v>0</v>
      </c>
      <c r="P13" s="92">
        <f t="shared" si="5"/>
        <v>0</v>
      </c>
      <c r="Q13" s="92">
        <f>ROUNDUP(H13*'Ulazni podaci'!$M$11/12, 2)</f>
        <v>0</v>
      </c>
      <c r="R13" s="97">
        <f t="shared" si="15"/>
        <v>0</v>
      </c>
      <c r="T13" s="102">
        <f t="shared" si="7"/>
        <v>0</v>
      </c>
    </row>
    <row r="14" spans="2:20" s="8" customFormat="1" ht="16.149999999999999" customHeight="1" thickBot="1">
      <c r="B14" s="117">
        <f>'Ulazni podaci'!B40</f>
        <v>0</v>
      </c>
      <c r="C14" s="118">
        <f>'Ulazni podaci'!C40</f>
        <v>0</v>
      </c>
      <c r="D14" s="119">
        <f>'Ulazni podaci'!D40</f>
        <v>0</v>
      </c>
      <c r="E14" s="120">
        <f>'Ulazni podaci'!E40</f>
        <v>0</v>
      </c>
      <c r="F14" s="121">
        <f t="shared" si="8"/>
        <v>0</v>
      </c>
      <c r="G14" s="119">
        <f t="shared" si="9"/>
        <v>0</v>
      </c>
      <c r="H14" s="122">
        <f t="shared" si="10"/>
        <v>0</v>
      </c>
      <c r="J14" s="96">
        <f t="shared" si="11"/>
        <v>0</v>
      </c>
      <c r="K14" s="14">
        <f t="shared" si="12"/>
        <v>0</v>
      </c>
      <c r="L14" s="108">
        <f t="shared" si="13"/>
        <v>0</v>
      </c>
      <c r="M14" s="74"/>
      <c r="N14"/>
      <c r="O14" s="96">
        <f t="shared" si="14"/>
        <v>0</v>
      </c>
      <c r="P14" s="92">
        <f t="shared" si="5"/>
        <v>0</v>
      </c>
      <c r="Q14" s="92">
        <f>ROUNDUP(H14*'Ulazni podaci'!$M$11/12, 2)</f>
        <v>0</v>
      </c>
      <c r="R14" s="97">
        <f t="shared" si="15"/>
        <v>0</v>
      </c>
      <c r="T14" s="102">
        <f t="shared" si="7"/>
        <v>0</v>
      </c>
    </row>
    <row r="15" spans="2:20" s="8" customFormat="1" ht="16.5" thickBot="1">
      <c r="B15" s="117">
        <f>'Ulazni podaci'!B41</f>
        <v>0</v>
      </c>
      <c r="C15" s="118">
        <f>'Ulazni podaci'!C41</f>
        <v>0</v>
      </c>
      <c r="D15" s="119">
        <f>'Ulazni podaci'!D41</f>
        <v>0</v>
      </c>
      <c r="E15" s="120">
        <f>'Ulazni podaci'!E41</f>
        <v>0</v>
      </c>
      <c r="F15" s="121">
        <f t="shared" si="8"/>
        <v>0</v>
      </c>
      <c r="G15" s="119">
        <f t="shared" si="9"/>
        <v>0</v>
      </c>
      <c r="H15" s="122">
        <f t="shared" si="10"/>
        <v>0</v>
      </c>
      <c r="J15" s="96">
        <f t="shared" si="11"/>
        <v>0</v>
      </c>
      <c r="K15" s="14">
        <f t="shared" si="12"/>
        <v>0</v>
      </c>
      <c r="L15" s="108">
        <f t="shared" si="13"/>
        <v>0</v>
      </c>
      <c r="M15" s="74"/>
      <c r="N15"/>
      <c r="O15" s="96">
        <f t="shared" si="14"/>
        <v>0</v>
      </c>
      <c r="P15" s="92">
        <f t="shared" si="5"/>
        <v>0</v>
      </c>
      <c r="Q15" s="92">
        <f>ROUNDUP(H15*'Ulazni podaci'!$M$11/12, 2)</f>
        <v>0</v>
      </c>
      <c r="R15" s="97">
        <f t="shared" si="15"/>
        <v>0</v>
      </c>
      <c r="T15" s="102">
        <f t="shared" si="7"/>
        <v>0</v>
      </c>
    </row>
    <row r="16" spans="2:20" s="8" customFormat="1" ht="16.5" thickBot="1">
      <c r="B16" s="117">
        <f>'Ulazni podaci'!B42</f>
        <v>0</v>
      </c>
      <c r="C16" s="118">
        <f>'Ulazni podaci'!C42</f>
        <v>0</v>
      </c>
      <c r="D16" s="119">
        <f>'Ulazni podaci'!D42</f>
        <v>0</v>
      </c>
      <c r="E16" s="120">
        <f>'Ulazni podaci'!E42</f>
        <v>0</v>
      </c>
      <c r="F16" s="121">
        <f t="shared" si="8"/>
        <v>0</v>
      </c>
      <c r="G16" s="119">
        <f t="shared" si="9"/>
        <v>0</v>
      </c>
      <c r="H16" s="122">
        <f t="shared" si="10"/>
        <v>0</v>
      </c>
      <c r="J16" s="96">
        <f t="shared" si="11"/>
        <v>0</v>
      </c>
      <c r="K16" s="14">
        <f t="shared" si="12"/>
        <v>0</v>
      </c>
      <c r="L16" s="108">
        <f t="shared" si="13"/>
        <v>0</v>
      </c>
      <c r="M16" s="74"/>
      <c r="N16"/>
      <c r="O16" s="96">
        <f t="shared" ref="O16:O23" si="16">IF(E16=0, 0, ROUNDUP(E16/D16, 2))</f>
        <v>0</v>
      </c>
      <c r="P16" s="92">
        <f t="shared" si="5"/>
        <v>0</v>
      </c>
      <c r="Q16" s="92">
        <f>ROUNDUP(H16*'Ulazni podaci'!$M$11/12, 2)</f>
        <v>0</v>
      </c>
      <c r="R16" s="97">
        <f t="shared" si="6"/>
        <v>0</v>
      </c>
      <c r="T16" s="102">
        <f t="shared" si="7"/>
        <v>0</v>
      </c>
    </row>
    <row r="17" spans="2:22" s="8" customFormat="1" ht="16.5" thickBot="1">
      <c r="B17" s="117">
        <f>'Ulazni podaci'!B43</f>
        <v>0</v>
      </c>
      <c r="C17" s="118">
        <f>'Ulazni podaci'!C43</f>
        <v>0</v>
      </c>
      <c r="D17" s="119">
        <f>'Ulazni podaci'!D43</f>
        <v>0</v>
      </c>
      <c r="E17" s="120">
        <f>'Ulazni podaci'!E43</f>
        <v>0</v>
      </c>
      <c r="F17" s="121">
        <f t="shared" si="8"/>
        <v>0</v>
      </c>
      <c r="G17" s="119">
        <f t="shared" si="9"/>
        <v>0</v>
      </c>
      <c r="H17" s="122">
        <f t="shared" si="10"/>
        <v>0</v>
      </c>
      <c r="J17" s="96">
        <f t="shared" ref="J17:J23" si="17">C17*O17</f>
        <v>0</v>
      </c>
      <c r="K17" s="14">
        <f t="shared" ref="K17:K23" si="18">C17*P17</f>
        <v>0</v>
      </c>
      <c r="L17" s="108">
        <f t="shared" ref="L17:L23" si="19">C17*Q17</f>
        <v>0</v>
      </c>
      <c r="M17" s="74"/>
      <c r="N17"/>
      <c r="O17" s="96">
        <f t="shared" si="16"/>
        <v>0</v>
      </c>
      <c r="P17" s="92">
        <f t="shared" si="5"/>
        <v>0</v>
      </c>
      <c r="Q17" s="92">
        <f>ROUNDUP(H17*'Ulazni podaci'!$M$11/12, 2)</f>
        <v>0</v>
      </c>
      <c r="R17" s="97">
        <f t="shared" si="6"/>
        <v>0</v>
      </c>
      <c r="T17" s="102">
        <f t="shared" si="7"/>
        <v>0</v>
      </c>
    </row>
    <row r="18" spans="2:22" ht="16.5" thickBot="1">
      <c r="B18" s="117">
        <f>'Ulazni podaci'!B44</f>
        <v>0</v>
      </c>
      <c r="C18" s="118">
        <f>'Ulazni podaci'!C44</f>
        <v>0</v>
      </c>
      <c r="D18" s="119">
        <f>'Ulazni podaci'!D44</f>
        <v>0</v>
      </c>
      <c r="E18" s="120">
        <f>'Ulazni podaci'!E44</f>
        <v>0</v>
      </c>
      <c r="F18" s="121">
        <f t="shared" si="8"/>
        <v>0</v>
      </c>
      <c r="G18" s="119">
        <f t="shared" si="9"/>
        <v>0</v>
      </c>
      <c r="H18" s="122">
        <f t="shared" si="10"/>
        <v>0</v>
      </c>
      <c r="J18" s="96">
        <f t="shared" si="17"/>
        <v>0</v>
      </c>
      <c r="K18" s="14">
        <f t="shared" si="18"/>
        <v>0</v>
      </c>
      <c r="L18" s="108">
        <f t="shared" si="19"/>
        <v>0</v>
      </c>
      <c r="M18" s="74"/>
      <c r="O18" s="96">
        <f t="shared" si="16"/>
        <v>0</v>
      </c>
      <c r="P18" s="92">
        <f t="shared" si="5"/>
        <v>0</v>
      </c>
      <c r="Q18" s="92">
        <f>ROUNDUP(H18*'Ulazni podaci'!$M$11/12, 2)</f>
        <v>0</v>
      </c>
      <c r="R18" s="97">
        <f t="shared" si="6"/>
        <v>0</v>
      </c>
      <c r="T18" s="102">
        <f t="shared" si="7"/>
        <v>0</v>
      </c>
    </row>
    <row r="19" spans="2:22" ht="16.5" thickBot="1">
      <c r="B19" s="117">
        <f>'Ulazni podaci'!B45</f>
        <v>0</v>
      </c>
      <c r="C19" s="118">
        <f>'Ulazni podaci'!C45</f>
        <v>0</v>
      </c>
      <c r="D19" s="119">
        <f>'Ulazni podaci'!D45</f>
        <v>0</v>
      </c>
      <c r="E19" s="120">
        <f>'Ulazni podaci'!E45</f>
        <v>0</v>
      </c>
      <c r="F19" s="121">
        <f t="shared" si="8"/>
        <v>0</v>
      </c>
      <c r="G19" s="119">
        <f t="shared" si="9"/>
        <v>0</v>
      </c>
      <c r="H19" s="122">
        <f t="shared" si="10"/>
        <v>0</v>
      </c>
      <c r="I19" s="116"/>
      <c r="J19" s="96">
        <f t="shared" si="17"/>
        <v>0</v>
      </c>
      <c r="K19" s="14">
        <f t="shared" si="18"/>
        <v>0</v>
      </c>
      <c r="L19" s="108">
        <f t="shared" si="19"/>
        <v>0</v>
      </c>
      <c r="M19" s="74"/>
      <c r="O19" s="96">
        <f t="shared" si="16"/>
        <v>0</v>
      </c>
      <c r="P19" s="92">
        <f t="shared" si="5"/>
        <v>0</v>
      </c>
      <c r="Q19" s="92">
        <f>ROUNDUP(H19*'Ulazni podaci'!$M$11/12, 2)</f>
        <v>0</v>
      </c>
      <c r="R19" s="97">
        <f t="shared" si="6"/>
        <v>0</v>
      </c>
      <c r="T19" s="102">
        <f t="shared" si="7"/>
        <v>0</v>
      </c>
    </row>
    <row r="20" spans="2:22" ht="21.6" customHeight="1" thickBot="1">
      <c r="B20" s="117">
        <f>'Ulazni podaci'!B46</f>
        <v>0</v>
      </c>
      <c r="C20" s="118">
        <f>'Ulazni podaci'!C46</f>
        <v>0</v>
      </c>
      <c r="D20" s="119">
        <f>'Ulazni podaci'!D46</f>
        <v>0</v>
      </c>
      <c r="E20" s="120">
        <f>'Ulazni podaci'!E46</f>
        <v>0</v>
      </c>
      <c r="F20" s="121">
        <f t="shared" si="8"/>
        <v>0</v>
      </c>
      <c r="G20" s="119">
        <f t="shared" si="9"/>
        <v>0</v>
      </c>
      <c r="H20" s="122">
        <f t="shared" si="10"/>
        <v>0</v>
      </c>
      <c r="I20" s="153"/>
      <c r="J20" s="96">
        <f t="shared" si="17"/>
        <v>0</v>
      </c>
      <c r="K20" s="14">
        <f t="shared" si="18"/>
        <v>0</v>
      </c>
      <c r="L20" s="108">
        <f t="shared" si="19"/>
        <v>0</v>
      </c>
      <c r="M20" s="75"/>
      <c r="O20" s="96">
        <f t="shared" si="16"/>
        <v>0</v>
      </c>
      <c r="P20" s="92">
        <f t="shared" si="5"/>
        <v>0</v>
      </c>
      <c r="Q20" s="92">
        <f>ROUNDUP(H20*'Ulazni podaci'!$M$11/12, 2)</f>
        <v>0</v>
      </c>
      <c r="R20" s="97">
        <f t="shared" si="6"/>
        <v>0</v>
      </c>
      <c r="T20" s="102">
        <f t="shared" si="7"/>
        <v>0</v>
      </c>
    </row>
    <row r="21" spans="2:22" ht="16.149999999999999" customHeight="1" thickBot="1">
      <c r="B21" s="117">
        <f>'Ulazni podaci'!B47</f>
        <v>0</v>
      </c>
      <c r="C21" s="118">
        <f>'Ulazni podaci'!C47</f>
        <v>0</v>
      </c>
      <c r="D21" s="119">
        <f>'Ulazni podaci'!D47</f>
        <v>0</v>
      </c>
      <c r="E21" s="120">
        <f>'Ulazni podaci'!E47</f>
        <v>0</v>
      </c>
      <c r="F21" s="121">
        <f t="shared" si="8"/>
        <v>0</v>
      </c>
      <c r="G21" s="119">
        <f t="shared" si="9"/>
        <v>0</v>
      </c>
      <c r="H21" s="122">
        <f t="shared" si="10"/>
        <v>0</v>
      </c>
      <c r="I21" s="148"/>
      <c r="J21" s="96">
        <f t="shared" si="17"/>
        <v>0</v>
      </c>
      <c r="K21" s="14">
        <f t="shared" si="18"/>
        <v>0</v>
      </c>
      <c r="L21" s="108">
        <f t="shared" si="19"/>
        <v>0</v>
      </c>
      <c r="M21" s="88">
        <f>SUM(J25:L25)</f>
        <v>0</v>
      </c>
      <c r="O21" s="96">
        <f t="shared" si="16"/>
        <v>0</v>
      </c>
      <c r="P21" s="92">
        <f t="shared" si="5"/>
        <v>0</v>
      </c>
      <c r="Q21" s="92">
        <f>ROUNDUP(H21*'Ulazni podaci'!$M$11/12, 2)</f>
        <v>0</v>
      </c>
      <c r="R21" s="97">
        <f t="shared" si="6"/>
        <v>0</v>
      </c>
      <c r="T21" s="102">
        <f t="shared" si="7"/>
        <v>0</v>
      </c>
    </row>
    <row r="22" spans="2:22" ht="18" customHeight="1" thickBot="1">
      <c r="B22" s="117">
        <f>'Ulazni podaci'!B48</f>
        <v>0</v>
      </c>
      <c r="C22" s="118">
        <f>'Ulazni podaci'!C48</f>
        <v>0</v>
      </c>
      <c r="D22" s="119">
        <f>'Ulazni podaci'!D48</f>
        <v>0</v>
      </c>
      <c r="E22" s="120">
        <f>'Ulazni podaci'!E48</f>
        <v>0</v>
      </c>
      <c r="F22" s="121">
        <f t="shared" si="8"/>
        <v>0</v>
      </c>
      <c r="G22" s="119">
        <f t="shared" si="9"/>
        <v>0</v>
      </c>
      <c r="H22" s="122">
        <f t="shared" si="10"/>
        <v>0</v>
      </c>
      <c r="I22" s="149"/>
      <c r="J22" s="96">
        <f t="shared" si="17"/>
        <v>0</v>
      </c>
      <c r="K22" s="14">
        <f t="shared" si="18"/>
        <v>0</v>
      </c>
      <c r="L22" s="108">
        <f t="shared" si="19"/>
        <v>0</v>
      </c>
      <c r="M22" s="1">
        <f>J26+K26+L26</f>
        <v>0</v>
      </c>
      <c r="O22" s="96">
        <f t="shared" si="16"/>
        <v>0</v>
      </c>
      <c r="P22" s="92">
        <f t="shared" si="5"/>
        <v>0</v>
      </c>
      <c r="Q22" s="92">
        <f>ROUNDUP(H22*'Ulazni podaci'!$M$11/12, 2)</f>
        <v>0</v>
      </c>
      <c r="R22" s="97">
        <f t="shared" si="6"/>
        <v>0</v>
      </c>
      <c r="T22" s="102">
        <f t="shared" si="7"/>
        <v>0</v>
      </c>
    </row>
    <row r="23" spans="2:22" ht="16.5" thickBot="1">
      <c r="B23" s="117">
        <f>'Ulazni podaci'!B49</f>
        <v>0</v>
      </c>
      <c r="C23" s="118">
        <f>'Ulazni podaci'!C49</f>
        <v>0</v>
      </c>
      <c r="D23" s="119">
        <f>'Ulazni podaci'!D49</f>
        <v>0</v>
      </c>
      <c r="E23" s="120">
        <f>'Ulazni podaci'!E49</f>
        <v>0</v>
      </c>
      <c r="F23" s="121">
        <f t="shared" si="8"/>
        <v>0</v>
      </c>
      <c r="G23" s="119">
        <f t="shared" si="9"/>
        <v>0</v>
      </c>
      <c r="H23" s="122">
        <f t="shared" si="10"/>
        <v>0</v>
      </c>
      <c r="I23" s="12"/>
      <c r="J23" s="96">
        <f t="shared" si="17"/>
        <v>0</v>
      </c>
      <c r="K23" s="14">
        <f t="shared" si="18"/>
        <v>0</v>
      </c>
      <c r="L23" s="108">
        <f t="shared" si="19"/>
        <v>0</v>
      </c>
      <c r="M23" s="12"/>
      <c r="O23" s="98">
        <f t="shared" si="16"/>
        <v>0</v>
      </c>
      <c r="P23" s="99">
        <f t="shared" si="5"/>
        <v>0</v>
      </c>
      <c r="Q23" s="99">
        <f>ROUNDUP(H23*'Ulazni podaci'!$M$11/12, 2)</f>
        <v>0</v>
      </c>
      <c r="R23" s="100">
        <f t="shared" si="6"/>
        <v>0</v>
      </c>
      <c r="T23" s="102">
        <f t="shared" si="7"/>
        <v>0</v>
      </c>
    </row>
    <row r="24" spans="2:22" ht="25.5">
      <c r="B24" s="1" t="s">
        <v>6</v>
      </c>
      <c r="C24" s="2">
        <f>SUM(C4:C23)</f>
        <v>0</v>
      </c>
      <c r="D24" s="2"/>
      <c r="E24" s="2"/>
      <c r="F24" s="1"/>
      <c r="G24" s="2">
        <f>SUM(G4:G23)</f>
        <v>0</v>
      </c>
      <c r="H24" s="152" t="s">
        <v>48</v>
      </c>
      <c r="J24" s="109">
        <f>SUM(J4:J23)</f>
        <v>0</v>
      </c>
      <c r="K24" s="103">
        <f>SUM(K4:K23)</f>
        <v>0</v>
      </c>
      <c r="L24" s="110">
        <f>SUM(L4:L23)</f>
        <v>0</v>
      </c>
      <c r="S24" s="6" t="s">
        <v>71</v>
      </c>
      <c r="T24" s="125">
        <f>SUM(T4:T23)</f>
        <v>0</v>
      </c>
      <c r="U24" s="7"/>
      <c r="V24" s="7"/>
    </row>
    <row r="25" spans="2:22" ht="26.25" thickBot="1">
      <c r="B25" s="4"/>
      <c r="C25" s="5"/>
      <c r="D25" s="5"/>
      <c r="E25" s="5"/>
      <c r="F25" s="1"/>
      <c r="G25" s="2"/>
      <c r="H25" s="148" t="s">
        <v>49</v>
      </c>
      <c r="I25" s="151"/>
      <c r="J25" s="111">
        <f>J24*12</f>
        <v>0</v>
      </c>
      <c r="K25" s="104">
        <f>K24*12</f>
        <v>0</v>
      </c>
      <c r="L25" s="112">
        <f>L24*12</f>
        <v>0</v>
      </c>
      <c r="S25" s="6" t="s">
        <v>82</v>
      </c>
      <c r="T25" s="124">
        <f>T24*12</f>
        <v>0</v>
      </c>
    </row>
    <row r="26" spans="2:22" ht="39" thickBot="1">
      <c r="B26" s="4"/>
      <c r="C26" s="5"/>
      <c r="D26" s="5"/>
      <c r="E26" s="5"/>
      <c r="F26" s="1"/>
      <c r="G26" s="148" t="s">
        <v>68</v>
      </c>
      <c r="H26" s="148"/>
      <c r="J26" s="113">
        <f>(J24-J24)*12</f>
        <v>0</v>
      </c>
      <c r="K26" s="114">
        <f>(K24-G52)*12</f>
        <v>0</v>
      </c>
      <c r="L26" s="115">
        <f>L25-'Ulazni podaci'!M11</f>
        <v>0</v>
      </c>
      <c r="R26" s="6"/>
    </row>
    <row r="27" spans="2:22">
      <c r="B27" s="12"/>
      <c r="C27" s="12"/>
      <c r="D27" s="12"/>
      <c r="E27" s="12"/>
      <c r="F27" s="12"/>
      <c r="G27" s="12"/>
      <c r="H27" s="12"/>
      <c r="I27" s="9"/>
      <c r="J27" s="12"/>
      <c r="K27" s="12"/>
      <c r="L27" s="12"/>
      <c r="S27" s="6" t="s">
        <v>47</v>
      </c>
      <c r="T27" s="123">
        <f>'Ulazni podaci'!M11</f>
        <v>0</v>
      </c>
    </row>
    <row r="28" spans="2:22">
      <c r="I28" s="10"/>
      <c r="S28" s="6" t="s">
        <v>80</v>
      </c>
      <c r="T28" s="125">
        <f>(J24+G52)*12</f>
        <v>0</v>
      </c>
    </row>
    <row r="29" spans="2:22">
      <c r="B29" s="150" t="s">
        <v>5</v>
      </c>
      <c r="C29" s="151"/>
      <c r="D29" s="151"/>
      <c r="E29" s="151"/>
      <c r="F29" s="151"/>
      <c r="G29" s="151"/>
      <c r="H29" s="151"/>
      <c r="I29" s="10"/>
      <c r="J29" s="151"/>
      <c r="S29" s="154" t="s">
        <v>81</v>
      </c>
      <c r="T29" s="125">
        <f>T25-T27</f>
        <v>0</v>
      </c>
    </row>
    <row r="30" spans="2:22" ht="16.5" thickBot="1">
      <c r="I30" s="10"/>
      <c r="S30" s="6" t="s">
        <v>72</v>
      </c>
      <c r="T30" s="124">
        <f>M22</f>
        <v>0</v>
      </c>
    </row>
    <row r="31" spans="2:22" ht="25.5">
      <c r="B31" s="13" t="s">
        <v>1</v>
      </c>
      <c r="C31" s="13" t="s">
        <v>2</v>
      </c>
      <c r="D31" s="13" t="s">
        <v>7</v>
      </c>
      <c r="E31" s="13" t="s">
        <v>13</v>
      </c>
      <c r="F31" s="77" t="s">
        <v>3</v>
      </c>
      <c r="G31" s="13" t="s">
        <v>4</v>
      </c>
      <c r="H31" s="9"/>
      <c r="I31" s="10"/>
      <c r="J31" s="9"/>
      <c r="O31" s="7"/>
      <c r="T31" s="7"/>
    </row>
    <row r="32" spans="2:22">
      <c r="B32" s="17">
        <f>'Ulazni podaci'!B55</f>
        <v>0</v>
      </c>
      <c r="C32" s="18">
        <f>'Ulazni podaci'!C55</f>
        <v>0</v>
      </c>
      <c r="D32" s="15">
        <f>'Ulazni podaci'!D55</f>
        <v>0</v>
      </c>
      <c r="E32" s="16">
        <f>'Ulazni podaci'!E55</f>
        <v>0</v>
      </c>
      <c r="F32" s="78">
        <f t="shared" ref="F32" si="20">IF(E32=0, 0,ROUNDUP(E32/D32,2))</f>
        <v>0</v>
      </c>
      <c r="G32" s="14">
        <f t="shared" ref="G32" si="21">C32*F32</f>
        <v>0</v>
      </c>
      <c r="H32" s="10"/>
      <c r="I32" s="10"/>
      <c r="J32" s="10"/>
    </row>
    <row r="33" spans="2:20">
      <c r="B33" s="17">
        <f>'Ulazni podaci'!B56</f>
        <v>0</v>
      </c>
      <c r="C33" s="18">
        <f>'Ulazni podaci'!C56</f>
        <v>0</v>
      </c>
      <c r="D33" s="15">
        <f>'Ulazni podaci'!D56</f>
        <v>0</v>
      </c>
      <c r="E33" s="16">
        <f>'Ulazni podaci'!E56</f>
        <v>0</v>
      </c>
      <c r="F33" s="78">
        <f t="shared" ref="F33:F51" si="22">IF(E33=0, 0,ROUNDUP(E33/D33,2))</f>
        <v>0</v>
      </c>
      <c r="G33" s="14">
        <f t="shared" ref="G33:G51" si="23">C33*F33</f>
        <v>0</v>
      </c>
      <c r="H33" s="10"/>
      <c r="I33" s="10"/>
      <c r="J33" s="10"/>
      <c r="N33" s="6" t="s">
        <v>69</v>
      </c>
      <c r="O33" s="8"/>
    </row>
    <row r="34" spans="2:20">
      <c r="B34" s="17">
        <f>'Ulazni podaci'!B57</f>
        <v>0</v>
      </c>
      <c r="C34" s="18">
        <f>'Ulazni podaci'!C57</f>
        <v>0</v>
      </c>
      <c r="D34" s="15">
        <f>'Ulazni podaci'!D57</f>
        <v>0</v>
      </c>
      <c r="E34" s="16">
        <f>'Ulazni podaci'!E57</f>
        <v>0</v>
      </c>
      <c r="F34" s="78">
        <f t="shared" si="22"/>
        <v>0</v>
      </c>
      <c r="G34" s="14">
        <f t="shared" si="23"/>
        <v>0</v>
      </c>
      <c r="H34" s="10"/>
      <c r="I34" s="10"/>
      <c r="J34" s="10"/>
      <c r="N34" s="6" t="s">
        <v>70</v>
      </c>
    </row>
    <row r="35" spans="2:20">
      <c r="B35" s="17">
        <f>'Ulazni podaci'!B58</f>
        <v>0</v>
      </c>
      <c r="C35" s="18">
        <f>'Ulazni podaci'!C58</f>
        <v>0</v>
      </c>
      <c r="D35" s="15">
        <f>'Ulazni podaci'!D58</f>
        <v>0</v>
      </c>
      <c r="E35" s="16">
        <f>'Ulazni podaci'!E58</f>
        <v>0</v>
      </c>
      <c r="F35" s="78">
        <f t="shared" si="22"/>
        <v>0</v>
      </c>
      <c r="G35" s="14">
        <f t="shared" si="23"/>
        <v>0</v>
      </c>
      <c r="H35" s="10"/>
      <c r="I35" s="10"/>
      <c r="J35" s="10"/>
    </row>
    <row r="36" spans="2:20" s="8" customFormat="1">
      <c r="B36" s="17">
        <f>'Ulazni podaci'!B59</f>
        <v>0</v>
      </c>
      <c r="C36" s="18">
        <f>'Ulazni podaci'!C59</f>
        <v>0</v>
      </c>
      <c r="D36" s="15">
        <f>'Ulazni podaci'!D59</f>
        <v>0</v>
      </c>
      <c r="E36" s="16">
        <f>'Ulazni podaci'!E59</f>
        <v>0</v>
      </c>
      <c r="F36" s="78">
        <f t="shared" si="22"/>
        <v>0</v>
      </c>
      <c r="G36" s="14">
        <f t="shared" si="23"/>
        <v>0</v>
      </c>
      <c r="H36" s="10"/>
      <c r="I36" s="10"/>
      <c r="J36" s="10"/>
      <c r="K36"/>
      <c r="L36"/>
      <c r="M36"/>
      <c r="N36"/>
      <c r="O36"/>
      <c r="P36"/>
      <c r="Q36"/>
      <c r="R36"/>
      <c r="T36"/>
    </row>
    <row r="37" spans="2:20" s="8" customFormat="1">
      <c r="B37" s="17">
        <f>'Ulazni podaci'!B60</f>
        <v>0</v>
      </c>
      <c r="C37" s="18">
        <f>'Ulazni podaci'!C60</f>
        <v>0</v>
      </c>
      <c r="D37" s="15">
        <f>'Ulazni podaci'!D60</f>
        <v>0</v>
      </c>
      <c r="E37" s="16">
        <f>'Ulazni podaci'!E60</f>
        <v>0</v>
      </c>
      <c r="F37" s="78">
        <f t="shared" si="22"/>
        <v>0</v>
      </c>
      <c r="G37" s="14">
        <f t="shared" si="23"/>
        <v>0</v>
      </c>
      <c r="H37" s="10"/>
      <c r="I37" s="10"/>
      <c r="J37" s="10"/>
      <c r="K37"/>
      <c r="L37"/>
      <c r="M37"/>
      <c r="N37"/>
      <c r="O37"/>
      <c r="P37"/>
      <c r="Q37"/>
      <c r="R37"/>
      <c r="T37"/>
    </row>
    <row r="38" spans="2:20" s="8" customFormat="1">
      <c r="B38" s="17">
        <f>'Ulazni podaci'!B61</f>
        <v>0</v>
      </c>
      <c r="C38" s="18">
        <f>'Ulazni podaci'!C61</f>
        <v>0</v>
      </c>
      <c r="D38" s="15">
        <f>'Ulazni podaci'!D61</f>
        <v>0</v>
      </c>
      <c r="E38" s="16">
        <f>'Ulazni podaci'!E61</f>
        <v>0</v>
      </c>
      <c r="F38" s="78">
        <f t="shared" si="22"/>
        <v>0</v>
      </c>
      <c r="G38" s="14">
        <f t="shared" si="23"/>
        <v>0</v>
      </c>
      <c r="H38" s="10"/>
      <c r="I38" s="10"/>
      <c r="J38" s="10"/>
      <c r="K38"/>
      <c r="L38"/>
      <c r="M38"/>
      <c r="N38"/>
      <c r="O38"/>
      <c r="P38"/>
      <c r="Q38"/>
      <c r="R38"/>
      <c r="T38"/>
    </row>
    <row r="39" spans="2:20" s="8" customFormat="1">
      <c r="B39" s="17">
        <f>'Ulazni podaci'!B62</f>
        <v>0</v>
      </c>
      <c r="C39" s="18">
        <f>'Ulazni podaci'!C62</f>
        <v>0</v>
      </c>
      <c r="D39" s="15">
        <f>'Ulazni podaci'!D62</f>
        <v>0</v>
      </c>
      <c r="E39" s="16">
        <f>'Ulazni podaci'!E62</f>
        <v>0</v>
      </c>
      <c r="F39" s="78">
        <f t="shared" si="22"/>
        <v>0</v>
      </c>
      <c r="G39" s="14">
        <f t="shared" si="23"/>
        <v>0</v>
      </c>
      <c r="H39" s="10"/>
      <c r="I39" s="10"/>
      <c r="J39" s="10"/>
      <c r="K39"/>
      <c r="L39"/>
      <c r="M39"/>
      <c r="N39"/>
      <c r="O39"/>
      <c r="P39"/>
      <c r="Q39"/>
      <c r="R39"/>
      <c r="T39"/>
    </row>
    <row r="40" spans="2:20" s="8" customFormat="1">
      <c r="B40" s="17">
        <f>'Ulazni podaci'!B63</f>
        <v>0</v>
      </c>
      <c r="C40" s="18">
        <f>'Ulazni podaci'!C63</f>
        <v>0</v>
      </c>
      <c r="D40" s="15">
        <f>'Ulazni podaci'!D63</f>
        <v>0</v>
      </c>
      <c r="E40" s="16">
        <f>'Ulazni podaci'!E63</f>
        <v>0</v>
      </c>
      <c r="F40" s="78">
        <f t="shared" si="22"/>
        <v>0</v>
      </c>
      <c r="G40" s="14">
        <f t="shared" si="23"/>
        <v>0</v>
      </c>
      <c r="H40" s="10"/>
      <c r="I40"/>
      <c r="J40" s="10"/>
      <c r="K40"/>
      <c r="L40"/>
      <c r="M40"/>
      <c r="N40"/>
      <c r="O40"/>
    </row>
    <row r="41" spans="2:20">
      <c r="B41" s="17">
        <f>'Ulazni podaci'!B64</f>
        <v>0</v>
      </c>
      <c r="C41" s="18">
        <f>'Ulazni podaci'!C64</f>
        <v>0</v>
      </c>
      <c r="D41" s="15">
        <f>'Ulazni podaci'!D64</f>
        <v>0</v>
      </c>
      <c r="E41" s="16">
        <f>'Ulazni podaci'!E64</f>
        <v>0</v>
      </c>
      <c r="F41" s="78">
        <f t="shared" si="22"/>
        <v>0</v>
      </c>
      <c r="G41" s="14">
        <f t="shared" si="23"/>
        <v>0</v>
      </c>
      <c r="H41" s="10"/>
      <c r="J41" s="10"/>
      <c r="P41" s="8"/>
      <c r="Q41" s="8"/>
      <c r="R41" s="8"/>
      <c r="T41" s="8"/>
    </row>
    <row r="42" spans="2:20">
      <c r="B42" s="17">
        <f>'Ulazni podaci'!B65</f>
        <v>0</v>
      </c>
      <c r="C42" s="18">
        <f>'Ulazni podaci'!C65</f>
        <v>0</v>
      </c>
      <c r="D42" s="15">
        <f>'Ulazni podaci'!D65</f>
        <v>0</v>
      </c>
      <c r="E42" s="16">
        <f>'Ulazni podaci'!E65</f>
        <v>0</v>
      </c>
      <c r="F42" s="78">
        <f t="shared" si="22"/>
        <v>0</v>
      </c>
      <c r="G42" s="14">
        <f t="shared" si="23"/>
        <v>0</v>
      </c>
      <c r="H42" s="10"/>
      <c r="J42" s="10"/>
      <c r="P42" s="8"/>
      <c r="Q42" s="8"/>
      <c r="R42" s="8"/>
      <c r="T42" s="8"/>
    </row>
    <row r="43" spans="2:20">
      <c r="B43" s="17">
        <f>'Ulazni podaci'!B66</f>
        <v>0</v>
      </c>
      <c r="C43" s="18">
        <f>'Ulazni podaci'!C66</f>
        <v>0</v>
      </c>
      <c r="D43" s="15">
        <f>'Ulazni podaci'!D66</f>
        <v>0</v>
      </c>
      <c r="E43" s="16">
        <f>'Ulazni podaci'!E66</f>
        <v>0</v>
      </c>
      <c r="F43" s="78">
        <f t="shared" si="22"/>
        <v>0</v>
      </c>
      <c r="G43" s="14">
        <f t="shared" si="23"/>
        <v>0</v>
      </c>
      <c r="H43" s="10"/>
      <c r="J43" s="10"/>
      <c r="P43" s="8"/>
      <c r="Q43" s="8"/>
      <c r="R43" s="8"/>
      <c r="T43" s="8"/>
    </row>
    <row r="44" spans="2:20">
      <c r="B44" s="17">
        <f>'Ulazni podaci'!B67</f>
        <v>0</v>
      </c>
      <c r="C44" s="18">
        <f>'Ulazni podaci'!C67</f>
        <v>0</v>
      </c>
      <c r="D44" s="15">
        <f>'Ulazni podaci'!D67</f>
        <v>0</v>
      </c>
      <c r="E44" s="16">
        <f>'Ulazni podaci'!E67</f>
        <v>0</v>
      </c>
      <c r="F44" s="78">
        <f t="shared" si="22"/>
        <v>0</v>
      </c>
      <c r="G44" s="14">
        <f t="shared" si="23"/>
        <v>0</v>
      </c>
      <c r="P44" s="8"/>
      <c r="Q44" s="8"/>
      <c r="R44" s="8"/>
      <c r="T44" s="8"/>
    </row>
    <row r="45" spans="2:20">
      <c r="B45" s="17">
        <f>'Ulazni podaci'!B68</f>
        <v>0</v>
      </c>
      <c r="C45" s="18">
        <f>'Ulazni podaci'!C68</f>
        <v>0</v>
      </c>
      <c r="D45" s="15">
        <f>'Ulazni podaci'!D68</f>
        <v>0</v>
      </c>
      <c r="E45" s="16">
        <f>'Ulazni podaci'!E68</f>
        <v>0</v>
      </c>
      <c r="F45" s="78">
        <f t="shared" si="22"/>
        <v>0</v>
      </c>
      <c r="G45" s="14">
        <f t="shared" si="23"/>
        <v>0</v>
      </c>
    </row>
    <row r="46" spans="2:20">
      <c r="B46" s="17">
        <f>'Ulazni podaci'!B69</f>
        <v>0</v>
      </c>
      <c r="C46" s="18">
        <f>'Ulazni podaci'!C69</f>
        <v>0</v>
      </c>
      <c r="D46" s="15">
        <f>'Ulazni podaci'!D69</f>
        <v>0</v>
      </c>
      <c r="E46" s="16">
        <f>'Ulazni podaci'!E69</f>
        <v>0</v>
      </c>
      <c r="F46" s="78">
        <f t="shared" si="22"/>
        <v>0</v>
      </c>
      <c r="G46" s="14">
        <f t="shared" si="23"/>
        <v>0</v>
      </c>
    </row>
    <row r="47" spans="2:20">
      <c r="B47" s="17">
        <f>'Ulazni podaci'!B70</f>
        <v>0</v>
      </c>
      <c r="C47" s="18">
        <f>'Ulazni podaci'!C70</f>
        <v>0</v>
      </c>
      <c r="D47" s="15">
        <f>'Ulazni podaci'!D70</f>
        <v>0</v>
      </c>
      <c r="E47" s="16">
        <f>'Ulazni podaci'!E70</f>
        <v>0</v>
      </c>
      <c r="F47" s="78">
        <f t="shared" si="22"/>
        <v>0</v>
      </c>
      <c r="G47" s="14">
        <f t="shared" si="23"/>
        <v>0</v>
      </c>
    </row>
    <row r="48" spans="2:20">
      <c r="B48" s="17">
        <f>'Ulazni podaci'!B71</f>
        <v>0</v>
      </c>
      <c r="C48" s="18">
        <f>'Ulazni podaci'!C71</f>
        <v>0</v>
      </c>
      <c r="D48" s="15">
        <f>'Ulazni podaci'!D71</f>
        <v>0</v>
      </c>
      <c r="E48" s="16">
        <f>'Ulazni podaci'!E71</f>
        <v>0</v>
      </c>
      <c r="F48" s="78">
        <f t="shared" si="22"/>
        <v>0</v>
      </c>
      <c r="G48" s="14">
        <f t="shared" si="23"/>
        <v>0</v>
      </c>
    </row>
    <row r="49" spans="2:7">
      <c r="B49" s="17">
        <f>'Ulazni podaci'!B72</f>
        <v>0</v>
      </c>
      <c r="C49" s="18">
        <f>'Ulazni podaci'!C72</f>
        <v>0</v>
      </c>
      <c r="D49" s="15">
        <f>'Ulazni podaci'!D72</f>
        <v>0</v>
      </c>
      <c r="E49" s="16">
        <f>'Ulazni podaci'!E72</f>
        <v>0</v>
      </c>
      <c r="F49" s="78">
        <f t="shared" si="22"/>
        <v>0</v>
      </c>
      <c r="G49" s="14">
        <f t="shared" si="23"/>
        <v>0</v>
      </c>
    </row>
    <row r="50" spans="2:7">
      <c r="B50" s="17">
        <f>'Ulazni podaci'!B73</f>
        <v>0</v>
      </c>
      <c r="C50" s="18">
        <f>'Ulazni podaci'!C73</f>
        <v>0</v>
      </c>
      <c r="D50" s="15">
        <f>'Ulazni podaci'!D73</f>
        <v>0</v>
      </c>
      <c r="E50" s="16">
        <f>'Ulazni podaci'!E73</f>
        <v>0</v>
      </c>
      <c r="F50" s="78">
        <f t="shared" si="22"/>
        <v>0</v>
      </c>
      <c r="G50" s="14">
        <f t="shared" si="23"/>
        <v>0</v>
      </c>
    </row>
    <row r="51" spans="2:7">
      <c r="B51" s="17">
        <f>'Ulazni podaci'!B74</f>
        <v>0</v>
      </c>
      <c r="C51" s="18">
        <f>'Ulazni podaci'!C74</f>
        <v>0</v>
      </c>
      <c r="D51" s="15">
        <f>'Ulazni podaci'!D74</f>
        <v>0</v>
      </c>
      <c r="E51" s="16">
        <f>'Ulazni podaci'!E74</f>
        <v>0</v>
      </c>
      <c r="F51" s="78">
        <f t="shared" si="22"/>
        <v>0</v>
      </c>
      <c r="G51" s="14">
        <f t="shared" si="23"/>
        <v>0</v>
      </c>
    </row>
    <row r="52" spans="2:7">
      <c r="B52" s="6" t="s">
        <v>6</v>
      </c>
      <c r="C52" s="7">
        <f>SUM(C32:C51)</f>
        <v>0</v>
      </c>
      <c r="D52" s="7"/>
      <c r="E52" s="7"/>
      <c r="F52" s="76" t="s">
        <v>8</v>
      </c>
      <c r="G52" s="3">
        <f>SUM(G32:G47)</f>
        <v>0</v>
      </c>
    </row>
  </sheetData>
  <sheetProtection algorithmName="SHA-512" hashValue="aMdTu7pIiUrWZtOpk4HzAtTO+fGUEcAr+fsew/IWigDbl8+TqB87m3fgAb2vSPOBBlEUwlNF6URMa4ELH3RFYA==" saltValue="IlGXVhPDIyAtabUCbTf8Iw==" spinCount="100000" sheet="1" formatCells="0"/>
  <mergeCells count="2">
    <mergeCell ref="O2:R2"/>
    <mergeCell ref="J2:L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opLeftCell="B1" zoomScale="120" zoomScaleNormal="120" workbookViewId="0">
      <selection activeCell="C14" sqref="C14"/>
    </sheetView>
  </sheetViews>
  <sheetFormatPr defaultColWidth="11.25" defaultRowHeight="15.75"/>
  <cols>
    <col min="1" max="1" width="5.875" customWidth="1"/>
    <col min="2" max="2" width="75.75" customWidth="1"/>
    <col min="3" max="5" width="15.75" customWidth="1"/>
    <col min="6" max="6" width="12.25" bestFit="1" customWidth="1"/>
    <col min="7" max="7" width="4" customWidth="1"/>
    <col min="9" max="9" width="19.25" customWidth="1"/>
  </cols>
  <sheetData>
    <row r="1" spans="1:8" ht="31.15" customHeight="1">
      <c r="A1" s="68" t="str">
        <f>'Ulazni podaci'!A3</f>
        <v>Grupa konta</v>
      </c>
      <c r="B1" s="67" t="s">
        <v>29</v>
      </c>
      <c r="C1" s="50" t="s">
        <v>16</v>
      </c>
      <c r="D1" s="50" t="s">
        <v>17</v>
      </c>
      <c r="E1" s="50" t="s">
        <v>18</v>
      </c>
      <c r="F1" s="50" t="s">
        <v>19</v>
      </c>
      <c r="G1" s="19"/>
    </row>
    <row r="2" spans="1:8">
      <c r="A2" s="64">
        <f>'Ulazni podaci'!A4</f>
        <v>51</v>
      </c>
      <c r="B2" s="20" t="str">
        <f>'Ulazni podaci'!B4</f>
        <v>Materijalni troškovi</v>
      </c>
      <c r="C2" s="36">
        <f>('Ulazni podaci'!C4-'Ulazni podaci'!E78)-'Ulazni podaci'!H4</f>
        <v>0</v>
      </c>
      <c r="D2" s="36">
        <f>'Ulazni podaci'!D4-'Ulazni podaci'!J4</f>
        <v>0</v>
      </c>
      <c r="E2" s="36">
        <f>'Ulazni podaci'!E4-'Ulazni podaci'!L4</f>
        <v>0</v>
      </c>
      <c r="F2" s="36">
        <f>SUM(C2:E2)</f>
        <v>0</v>
      </c>
      <c r="G2" s="8"/>
      <c r="H2" s="7"/>
    </row>
    <row r="3" spans="1:8">
      <c r="A3" s="64">
        <f>'Ulazni podaci'!A5</f>
        <v>52</v>
      </c>
      <c r="B3" s="20" t="str">
        <f>'Ulazni podaci'!B5</f>
        <v>Troškovi plaća i ostalih primanja zaposlenih i drugih fizičkih lica</v>
      </c>
      <c r="C3" s="36">
        <f>'Ulazni podaci'!C5-'Ulazni podaci'!H5</f>
        <v>0</v>
      </c>
      <c r="D3" s="36">
        <f>'Ulazni podaci'!D5-'Ulazni podaci'!J5</f>
        <v>0</v>
      </c>
      <c r="E3" s="36">
        <f>'Ulazni podaci'!E5-'Ulazni podaci'!L5</f>
        <v>0</v>
      </c>
      <c r="F3" s="36">
        <f t="shared" ref="F3:F8" si="0">SUM(C3:E3)</f>
        <v>0</v>
      </c>
      <c r="G3" s="8"/>
      <c r="H3" s="7"/>
    </row>
    <row r="4" spans="1:8">
      <c r="A4" s="64">
        <f>'Ulazni podaci'!A6</f>
        <v>53</v>
      </c>
      <c r="B4" s="20" t="str">
        <f>'Ulazni podaci'!B6</f>
        <v xml:space="preserve">Troškovi proizvodnih usluga </v>
      </c>
      <c r="C4" s="36">
        <f>('Ulazni podaci'!C6-'Ulazni podaci'!E79)-'Ulazni podaci'!H6</f>
        <v>0</v>
      </c>
      <c r="D4" s="36">
        <f>'Ulazni podaci'!D6-'Ulazni podaci'!J6</f>
        <v>0</v>
      </c>
      <c r="E4" s="36">
        <f>'Ulazni podaci'!E6-'Ulazni podaci'!L6</f>
        <v>0</v>
      </c>
      <c r="F4" s="36">
        <f t="shared" si="0"/>
        <v>0</v>
      </c>
      <c r="G4" s="8"/>
      <c r="H4" s="7"/>
    </row>
    <row r="5" spans="1:8">
      <c r="A5" s="64">
        <f>'Ulazni podaci'!A7</f>
        <v>54</v>
      </c>
      <c r="B5" s="20" t="str">
        <f>'Ulazni podaci'!B7</f>
        <v>Amortizacija i troškovi rezervisanja</v>
      </c>
      <c r="C5" s="36">
        <f>'Ulazni podaci'!C7-'Ulazni podaci'!H7</f>
        <v>0</v>
      </c>
      <c r="D5" s="36">
        <f>'Ulazni podaci'!D7-'Ulazni podaci'!J7</f>
        <v>0</v>
      </c>
      <c r="E5" s="36">
        <f>'Ulazni podaci'!E7-'Ulazni podaci'!L7</f>
        <v>0</v>
      </c>
      <c r="F5" s="36">
        <f t="shared" si="0"/>
        <v>0</v>
      </c>
      <c r="G5" s="8"/>
      <c r="H5" s="7"/>
    </row>
    <row r="6" spans="1:8">
      <c r="A6" s="64">
        <f>'Ulazni podaci'!A8</f>
        <v>55</v>
      </c>
      <c r="B6" s="20" t="str">
        <f>'Ulazni podaci'!B8</f>
        <v>Nematerijalni troškovi</v>
      </c>
      <c r="C6" s="36">
        <f>'Ulazni podaci'!C8-'Ulazni podaci'!H8</f>
        <v>0</v>
      </c>
      <c r="D6" s="36">
        <f>'Ulazni podaci'!D8-'Ulazni podaci'!J8</f>
        <v>0</v>
      </c>
      <c r="E6" s="36">
        <f>'Ulazni podaci'!E8-'Ulazni podaci'!L8</f>
        <v>0</v>
      </c>
      <c r="F6" s="36">
        <f t="shared" si="0"/>
        <v>0</v>
      </c>
      <c r="G6" s="8"/>
      <c r="H6" s="7"/>
    </row>
    <row r="7" spans="1:8" ht="31.5">
      <c r="A7" s="65" t="str">
        <f>'Ulazni podaci'!A9</f>
        <v>dio 56</v>
      </c>
      <c r="B7" s="20" t="str">
        <f>'Ulazni podaci'!B9</f>
        <v>Finansijski rashodi (kursne razlike i kamate na kredite kojima se finansira sanacija, rekonstrukcija i izgradnja/nabavka infrastrukture)</v>
      </c>
      <c r="C7" s="36">
        <f>'Ulazni podaci'!C9-'Ulazni podaci'!H9</f>
        <v>0</v>
      </c>
      <c r="D7" s="36">
        <f>'Ulazni podaci'!D9-'Ulazni podaci'!J9</f>
        <v>0</v>
      </c>
      <c r="E7" s="36">
        <f>'Ulazni podaci'!E9-'Ulazni podaci'!L9</f>
        <v>0</v>
      </c>
      <c r="F7" s="36">
        <f t="shared" si="0"/>
        <v>0</v>
      </c>
      <c r="G7" s="8"/>
      <c r="H7" s="7"/>
    </row>
    <row r="8" spans="1:8">
      <c r="A8" s="64">
        <f>'Ulazni podaci'!A10</f>
        <v>0</v>
      </c>
      <c r="B8" s="20" t="str">
        <f>'Ulazni podaci'!B10</f>
        <v>KOREKCIJA TROŠKOVA VODNIH USLUGA</v>
      </c>
      <c r="C8" s="36">
        <f>'Ulazni podaci'!C10-'Ulazni podaci'!H10</f>
        <v>0</v>
      </c>
      <c r="D8" s="36">
        <f>'Ulazni podaci'!D10-'Ulazni podaci'!J10</f>
        <v>0</v>
      </c>
      <c r="E8" s="36">
        <f>'Ulazni podaci'!E10-'Ulazni podaci'!L10</f>
        <v>0</v>
      </c>
      <c r="F8" s="36">
        <f t="shared" si="0"/>
        <v>0</v>
      </c>
      <c r="G8" s="8"/>
      <c r="H8" s="7"/>
    </row>
    <row r="9" spans="1:8">
      <c r="B9" s="21" t="s">
        <v>0</v>
      </c>
      <c r="C9" s="36">
        <f>SUM(C2:C8)</f>
        <v>0</v>
      </c>
      <c r="D9" s="36">
        <f>SUM(D2:D8)</f>
        <v>0</v>
      </c>
      <c r="E9" s="36">
        <f>SUM(E2:E8)</f>
        <v>0</v>
      </c>
      <c r="F9" s="36">
        <f t="shared" ref="F9" si="1">SUM(C9:E9)</f>
        <v>0</v>
      </c>
      <c r="G9" s="8"/>
      <c r="H9" s="7"/>
    </row>
    <row r="10" spans="1:8">
      <c r="B10" s="22"/>
    </row>
    <row r="11" spans="1:8" ht="18.75">
      <c r="C11" s="23" t="s">
        <v>10</v>
      </c>
    </row>
    <row r="12" spans="1:8" ht="16.149999999999999" customHeight="1">
      <c r="B12" s="24" t="str">
        <f>'Ulazni podaci'!B15</f>
        <v>Očekivano fakturiranje vode u m3 u narednoj godini:</v>
      </c>
      <c r="C12" s="25">
        <f>'Ulazni podaci'!C15</f>
        <v>0</v>
      </c>
      <c r="D12" s="25">
        <f>'Ulazni podaci'!D15</f>
        <v>0</v>
      </c>
      <c r="E12" s="25">
        <f>'Ulazni podaci'!E15</f>
        <v>0</v>
      </c>
    </row>
    <row r="13" spans="1:8" ht="16.149999999999999" customHeight="1">
      <c r="B13" s="26" t="str">
        <f>'Ulazni podaci'!B16</f>
        <v>Domaćinstva</v>
      </c>
      <c r="C13" s="165">
        <f>'Ulazni podaci'!C16</f>
        <v>0</v>
      </c>
      <c r="D13" s="165">
        <f>'Ulazni podaci'!D16</f>
        <v>0</v>
      </c>
      <c r="E13" s="165">
        <f>'Ulazni podaci'!E16</f>
        <v>0</v>
      </c>
    </row>
    <row r="14" spans="1:8" ht="16.149999999999999" customHeight="1">
      <c r="B14" s="26" t="str">
        <f>'Ulazni podaci'!B17</f>
        <v>Ostali korisnici ili neka druga kategorija</v>
      </c>
      <c r="C14" s="165">
        <f>'Ulazni podaci'!C17</f>
        <v>0</v>
      </c>
      <c r="D14" s="165">
        <f>'Ulazni podaci'!D17</f>
        <v>0</v>
      </c>
      <c r="E14" s="165">
        <f>'Ulazni podaci'!E17</f>
        <v>0</v>
      </c>
    </row>
    <row r="15" spans="1:8" ht="16.149999999999999" customHeight="1">
      <c r="B15" s="26" t="str">
        <f>'Ulazni podaci'!B18</f>
        <v>Unijeti kategoriju korisnika u slučaju potrebe preduzeća ili brisati</v>
      </c>
      <c r="C15" s="165">
        <f>'Ulazni podaci'!C18</f>
        <v>0</v>
      </c>
      <c r="D15" s="165">
        <f>'Ulazni podaci'!D18</f>
        <v>0</v>
      </c>
      <c r="E15" s="165">
        <f>'Ulazni podaci'!E18</f>
        <v>0</v>
      </c>
    </row>
    <row r="16" spans="1:8">
      <c r="B16" s="26" t="str">
        <f>'Ulazni podaci'!B19</f>
        <v>Unijeti kategoriju korisnika u slučaju potrebe preduzeća ili brisati</v>
      </c>
      <c r="C16" s="165">
        <f>'Ulazni podaci'!C19</f>
        <v>0</v>
      </c>
      <c r="D16" s="165">
        <f>'Ulazni podaci'!D19</f>
        <v>0</v>
      </c>
      <c r="E16" s="165">
        <f>'Ulazni podaci'!E19</f>
        <v>0</v>
      </c>
    </row>
    <row r="17" spans="2:7">
      <c r="B17" s="26" t="str">
        <f>'Ulazni podaci'!B20</f>
        <v>Unijeti kategoriju korisnika u slučaju potrebe preduzeća ili brisati</v>
      </c>
      <c r="C17" s="165">
        <f>'Ulazni podaci'!C20</f>
        <v>0</v>
      </c>
      <c r="D17" s="165">
        <f>'Ulazni podaci'!D20</f>
        <v>0</v>
      </c>
      <c r="E17" s="165">
        <f>'Ulazni podaci'!E20</f>
        <v>0</v>
      </c>
    </row>
    <row r="18" spans="2:7">
      <c r="B18" s="27"/>
    </row>
    <row r="19" spans="2:7">
      <c r="C19" s="23" t="s">
        <v>11</v>
      </c>
      <c r="D19" s="23" t="s">
        <v>11</v>
      </c>
      <c r="E19" s="23" t="s">
        <v>11</v>
      </c>
    </row>
    <row r="20" spans="2:7" ht="16.149999999999999" customHeight="1">
      <c r="B20" s="24" t="s">
        <v>15</v>
      </c>
      <c r="C20" s="164">
        <f>'Ulazni podaci'!C25</f>
        <v>0</v>
      </c>
      <c r="D20" s="164">
        <f>'Ulazni podaci'!D25</f>
        <v>0</v>
      </c>
      <c r="E20" s="164">
        <f>'Ulazni podaci'!E25</f>
        <v>0</v>
      </c>
    </row>
    <row r="22" spans="2:7" ht="18.75">
      <c r="C22" s="23" t="s">
        <v>12</v>
      </c>
    </row>
    <row r="23" spans="2:7" ht="21.75">
      <c r="B23" s="28" t="s">
        <v>30</v>
      </c>
      <c r="C23" s="157">
        <f>IF(C12=0, 0, C9/C12*(1/(C20/100)))</f>
        <v>0</v>
      </c>
      <c r="D23" s="157">
        <f t="shared" ref="D23:E23" si="2">IF(D12=0, 0, D9/D12*(1/(D20/100)))</f>
        <v>0</v>
      </c>
      <c r="E23" s="157">
        <f t="shared" si="2"/>
        <v>0</v>
      </c>
      <c r="F23" s="158">
        <f>SUM(C23:E23)</f>
        <v>0</v>
      </c>
      <c r="G23" s="29"/>
    </row>
    <row r="24" spans="2:7">
      <c r="C24" s="11"/>
      <c r="D24" s="11"/>
      <c r="E24" s="11"/>
      <c r="F24" s="11"/>
    </row>
  </sheetData>
  <sheetProtection algorithmName="SHA-512" hashValue="FSLohg1zgjCBoJVu/idlb7ooZdGZJWRlfS+e7/FtRBcAH48kcLjQvbRHmFztVKZJrAFydqXvVQHalhTvVO2vsA==" saltValue="3TzNlp+U00P03RaHM1YfuA==" spinCount="100000" sheet="1" formatCell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F4A0-A2C8-40A2-A2DB-918C37370A41}">
  <dimension ref="A2:H28"/>
  <sheetViews>
    <sheetView tabSelected="1" workbookViewId="0">
      <selection activeCell="H12" sqref="H11:H12"/>
    </sheetView>
  </sheetViews>
  <sheetFormatPr defaultRowHeight="15.75"/>
  <cols>
    <col min="1" max="1" width="56.375" style="51" customWidth="1"/>
    <col min="2" max="2" width="16.125" customWidth="1"/>
    <col min="3" max="3" width="15.375" customWidth="1"/>
    <col min="4" max="4" width="16.875" customWidth="1"/>
    <col min="5" max="5" width="19.5" customWidth="1"/>
  </cols>
  <sheetData>
    <row r="2" spans="1:8">
      <c r="A2" s="59" t="s">
        <v>39</v>
      </c>
      <c r="B2" s="59" t="str">
        <f>'Varijabilni dio cijene'!C1</f>
        <v>Voda</v>
      </c>
      <c r="C2" s="59" t="str">
        <f>'Varijabilni dio cijene'!D1</f>
        <v>Kanalizacija</v>
      </c>
      <c r="D2" s="59" t="str">
        <f>'Varijabilni dio cijene'!E1</f>
        <v>Tretman</v>
      </c>
      <c r="E2" s="59" t="str">
        <f>'Varijabilni dio cijene'!F1</f>
        <v>Ukupno</v>
      </c>
    </row>
    <row r="3" spans="1:8">
      <c r="A3" s="159" t="str">
        <f>'Ulazni podaci'!B16</f>
        <v>Domaćinstva</v>
      </c>
      <c r="B3" s="69"/>
      <c r="C3" s="69"/>
      <c r="D3" s="69"/>
      <c r="E3" s="52">
        <f>SUM(B3:D3)</f>
        <v>0</v>
      </c>
    </row>
    <row r="4" spans="1:8">
      <c r="A4" s="159" t="str">
        <f>'Ulazni podaci'!B17</f>
        <v>Ostali korisnici ili neka druga kategorija</v>
      </c>
      <c r="B4" s="52">
        <f>IF('Varijabilni dio cijene'!C14=0, 0, ROUNDUP((B10-B19-B18-B17-B15)/'Varijabilni dio cijene'!C14,2))</f>
        <v>0</v>
      </c>
      <c r="C4" s="52">
        <f>IF('Varijabilni dio cijene'!D14=0, 0, ROUNDUP((C10-C19-C18-C17-C15)/'Varijabilni dio cijene'!D14,2))</f>
        <v>0</v>
      </c>
      <c r="D4" s="52">
        <f>IF('Varijabilni dio cijene'!E14=0, 0, ROUNDUP((D10-D19-D18-D17-D15)/'Varijabilni dio cijene'!E14,2))</f>
        <v>0</v>
      </c>
      <c r="E4" s="52">
        <f>SUM(B4:D4)</f>
        <v>0</v>
      </c>
    </row>
    <row r="5" spans="1:8">
      <c r="A5" s="159" t="str">
        <f>'Ulazni podaci'!B18</f>
        <v>Unijeti kategoriju korisnika u slučaju potrebe preduzeća ili brisati</v>
      </c>
      <c r="B5" s="69"/>
      <c r="C5" s="69"/>
      <c r="D5" s="69"/>
      <c r="E5" s="52">
        <f>SUM(B5:D5)</f>
        <v>0</v>
      </c>
    </row>
    <row r="6" spans="1:8">
      <c r="A6" s="159" t="str">
        <f>'Ulazni podaci'!B19</f>
        <v>Unijeti kategoriju korisnika u slučaju potrebe preduzeća ili brisati</v>
      </c>
      <c r="B6" s="69"/>
      <c r="C6" s="69"/>
      <c r="D6" s="69"/>
      <c r="E6" s="52">
        <f t="shared" ref="E6:E7" si="0">SUM(B6:D6)</f>
        <v>0</v>
      </c>
    </row>
    <row r="7" spans="1:8">
      <c r="A7" s="159" t="str">
        <f>'Ulazni podaci'!B20</f>
        <v>Unijeti kategoriju korisnika u slučaju potrebe preduzeća ili brisati</v>
      </c>
      <c r="B7" s="69"/>
      <c r="C7" s="69"/>
      <c r="D7" s="69"/>
      <c r="E7" s="52">
        <f t="shared" si="0"/>
        <v>0</v>
      </c>
    </row>
    <row r="8" spans="1:8">
      <c r="B8" s="8"/>
      <c r="C8" s="8"/>
      <c r="D8" s="8"/>
      <c r="E8" s="8"/>
    </row>
    <row r="9" spans="1:8">
      <c r="A9" s="59" t="s">
        <v>37</v>
      </c>
      <c r="B9" s="60"/>
      <c r="C9" s="60"/>
      <c r="D9" s="60"/>
      <c r="E9" s="60"/>
    </row>
    <row r="10" spans="1:8">
      <c r="A10" s="57" t="s">
        <v>31</v>
      </c>
      <c r="B10" s="58">
        <f>'Varijabilni dio cijene'!C23*'Varijabilni dio cijene'!C12</f>
        <v>0</v>
      </c>
      <c r="C10" s="58">
        <f>'Varijabilni dio cijene'!D23*'Varijabilni dio cijene'!D12</f>
        <v>0</v>
      </c>
      <c r="D10" s="58">
        <f>'Varijabilni dio cijene'!E23*'Varijabilni dio cijene'!E12</f>
        <v>0</v>
      </c>
      <c r="E10" s="58">
        <f>SUM(B10:D10)</f>
        <v>0</v>
      </c>
      <c r="H10" s="7"/>
    </row>
    <row r="11" spans="1:8">
      <c r="A11" s="57" t="s">
        <v>32</v>
      </c>
      <c r="B11" s="58">
        <f>'Fiksni dio cijene'!T25</f>
        <v>0</v>
      </c>
      <c r="C11" s="58">
        <v>0</v>
      </c>
      <c r="D11" s="58">
        <v>0</v>
      </c>
      <c r="E11" s="58">
        <f t="shared" ref="E11:E19" si="1">SUM(B11:D11)</f>
        <v>0</v>
      </c>
    </row>
    <row r="12" spans="1:8">
      <c r="A12" s="51" t="s">
        <v>33</v>
      </c>
      <c r="B12" s="54">
        <f>SUM(B10:B11)</f>
        <v>0</v>
      </c>
      <c r="C12" s="54">
        <f t="shared" ref="C12:D12" si="2">SUM(C10:C11)</f>
        <v>0</v>
      </c>
      <c r="D12" s="54">
        <f t="shared" si="2"/>
        <v>0</v>
      </c>
      <c r="E12" s="54">
        <f t="shared" si="1"/>
        <v>0</v>
      </c>
      <c r="G12" s="7"/>
    </row>
    <row r="13" spans="1:8">
      <c r="B13" s="54"/>
      <c r="C13" s="54"/>
      <c r="D13" s="54"/>
      <c r="E13" s="54"/>
    </row>
    <row r="14" spans="1:8">
      <c r="A14" s="59" t="s">
        <v>38</v>
      </c>
      <c r="B14" s="61"/>
      <c r="C14" s="61"/>
      <c r="D14" s="61"/>
      <c r="E14" s="61"/>
    </row>
    <row r="15" spans="1:8">
      <c r="A15" s="57" t="str">
        <f>'Ulazni podaci'!B16</f>
        <v>Domaćinstva</v>
      </c>
      <c r="B15" s="58">
        <f>B3*'Varijabilni dio cijene'!C13</f>
        <v>0</v>
      </c>
      <c r="C15" s="58">
        <f>C3*'Varijabilni dio cijene'!D13</f>
        <v>0</v>
      </c>
      <c r="D15" s="58">
        <f>D3*'Varijabilni dio cijene'!E13</f>
        <v>0</v>
      </c>
      <c r="E15" s="58">
        <f t="shared" si="1"/>
        <v>0</v>
      </c>
    </row>
    <row r="16" spans="1:8">
      <c r="A16" s="57" t="str">
        <f>'Ulazni podaci'!B17</f>
        <v>Ostali korisnici ili neka druga kategorija</v>
      </c>
      <c r="B16" s="58">
        <f>B4*'Varijabilni dio cijene'!C14</f>
        <v>0</v>
      </c>
      <c r="C16" s="58">
        <f>C4*'Varijabilni dio cijene'!D14</f>
        <v>0</v>
      </c>
      <c r="D16" s="58">
        <f>D4*'Varijabilni dio cijene'!E14</f>
        <v>0</v>
      </c>
      <c r="E16" s="58">
        <f t="shared" si="1"/>
        <v>0</v>
      </c>
    </row>
    <row r="17" spans="1:8">
      <c r="A17" s="57" t="str">
        <f>'Ulazni podaci'!B18</f>
        <v>Unijeti kategoriju korisnika u slučaju potrebe preduzeća ili brisati</v>
      </c>
      <c r="B17" s="58">
        <f>B5*'Varijabilni dio cijene'!C15</f>
        <v>0</v>
      </c>
      <c r="C17" s="58">
        <f>C5*'Varijabilni dio cijene'!D15</f>
        <v>0</v>
      </c>
      <c r="D17" s="58">
        <f>D5*'Varijabilni dio cijene'!E15</f>
        <v>0</v>
      </c>
      <c r="E17" s="58">
        <f t="shared" si="1"/>
        <v>0</v>
      </c>
    </row>
    <row r="18" spans="1:8">
      <c r="A18" s="57" t="str">
        <f>'Ulazni podaci'!B19</f>
        <v>Unijeti kategoriju korisnika u slučaju potrebe preduzeća ili brisati</v>
      </c>
      <c r="B18" s="58">
        <f>B6*'Varijabilni dio cijene'!C16</f>
        <v>0</v>
      </c>
      <c r="C18" s="58">
        <f>C6*'Varijabilni dio cijene'!D16</f>
        <v>0</v>
      </c>
      <c r="D18" s="58">
        <f>D6*'Varijabilni dio cijene'!E16</f>
        <v>0</v>
      </c>
      <c r="E18" s="58">
        <f t="shared" si="1"/>
        <v>0</v>
      </c>
    </row>
    <row r="19" spans="1:8">
      <c r="A19" s="57" t="str">
        <f>'Ulazni podaci'!B20</f>
        <v>Unijeti kategoriju korisnika u slučaju potrebe preduzeća ili brisati</v>
      </c>
      <c r="B19" s="58">
        <f>B7*'Varijabilni dio cijene'!C17</f>
        <v>0</v>
      </c>
      <c r="C19" s="58">
        <f>C7*'Varijabilni dio cijene'!D17</f>
        <v>0</v>
      </c>
      <c r="D19" s="58">
        <f>D7*'Varijabilni dio cijene'!E17</f>
        <v>0</v>
      </c>
      <c r="E19" s="58">
        <f t="shared" si="1"/>
        <v>0</v>
      </c>
    </row>
    <row r="20" spans="1:8">
      <c r="A20" s="51" t="s">
        <v>35</v>
      </c>
      <c r="B20" s="54">
        <f>SUM(B15:B19)</f>
        <v>0</v>
      </c>
      <c r="C20" s="54">
        <f t="shared" ref="C20:D20" si="3">SUM(C15:C19)</f>
        <v>0</v>
      </c>
      <c r="D20" s="54">
        <f t="shared" si="3"/>
        <v>0</v>
      </c>
      <c r="E20" s="54">
        <f>SUM(E15:E19)</f>
        <v>0</v>
      </c>
    </row>
    <row r="21" spans="1:8">
      <c r="A21" s="51" t="s">
        <v>46</v>
      </c>
      <c r="B21" s="54">
        <f>'Fiksni dio cijene'!T25</f>
        <v>0</v>
      </c>
      <c r="C21" s="54">
        <v>0</v>
      </c>
      <c r="D21" s="54">
        <v>0</v>
      </c>
      <c r="E21" s="54">
        <f>SUM(B21:D21)</f>
        <v>0</v>
      </c>
    </row>
    <row r="22" spans="1:8">
      <c r="A22" s="51" t="s">
        <v>36</v>
      </c>
      <c r="B22" s="54">
        <f>SUM(B20:B21)</f>
        <v>0</v>
      </c>
      <c r="C22" s="54">
        <f t="shared" ref="C22:D22" si="4">SUM(C20:C21)</f>
        <v>0</v>
      </c>
      <c r="D22" s="54">
        <f t="shared" si="4"/>
        <v>0</v>
      </c>
      <c r="E22" s="54">
        <f>SUM(E20:E21)</f>
        <v>0</v>
      </c>
    </row>
    <row r="23" spans="1:8">
      <c r="B23" s="51"/>
      <c r="C23" s="51"/>
      <c r="D23" s="51"/>
      <c r="E23" s="51"/>
      <c r="G23" s="7"/>
    </row>
    <row r="24" spans="1:8" ht="21">
      <c r="A24" s="56" t="s">
        <v>34</v>
      </c>
      <c r="B24" s="55">
        <f>B22-B12</f>
        <v>0</v>
      </c>
      <c r="C24" s="55">
        <f t="shared" ref="C24:D24" si="5">C22-C12</f>
        <v>0</v>
      </c>
      <c r="D24" s="55">
        <f t="shared" si="5"/>
        <v>0</v>
      </c>
      <c r="E24" s="55">
        <f>SUM(B24:D24)</f>
        <v>0</v>
      </c>
      <c r="G24" s="7"/>
      <c r="H24" s="7"/>
    </row>
    <row r="25" spans="1:8" ht="44.25" customHeight="1">
      <c r="A25" s="184" t="s">
        <v>96</v>
      </c>
      <c r="B25" s="184"/>
      <c r="C25" s="184"/>
      <c r="D25" s="184"/>
      <c r="E25" s="184"/>
    </row>
    <row r="26" spans="1:8">
      <c r="E26" s="7"/>
    </row>
    <row r="27" spans="1:8">
      <c r="B27" s="7"/>
      <c r="C27" s="7"/>
      <c r="D27" s="7"/>
    </row>
    <row r="28" spans="1:8">
      <c r="E28" s="7"/>
    </row>
  </sheetData>
  <sheetProtection algorithmName="SHA-512" hashValue="1rXR695aPEySi2po/PrXqD61KxLhuc5pi3aebzhd7FtFUYHMcYE2K7EqP6FGlqtjKlMXcTRB/g18XEUexYR1Vw==" saltValue="4rCp8w4WCMnqsX+mFALy+w==" spinCount="100000" sheet="1" objects="1" scenarios="1"/>
  <mergeCells count="1">
    <mergeCell ref="A25:E2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3A83C-58F0-4297-9D0B-75BAEFE35C4E}">
  <dimension ref="A2:I27"/>
  <sheetViews>
    <sheetView topLeftCell="A7" workbookViewId="0">
      <selection activeCell="K19" sqref="K19"/>
    </sheetView>
  </sheetViews>
  <sheetFormatPr defaultRowHeight="15.75"/>
  <cols>
    <col min="1" max="1" width="60.25" style="51" customWidth="1"/>
    <col min="2" max="2" width="5.875" style="51" customWidth="1"/>
    <col min="3" max="3" width="16.125" customWidth="1"/>
    <col min="4" max="4" width="15.375" customWidth="1"/>
    <col min="5" max="5" width="16.875" customWidth="1"/>
    <col min="6" max="6" width="16.5" customWidth="1"/>
  </cols>
  <sheetData>
    <row r="2" spans="1:9">
      <c r="A2" s="59" t="s">
        <v>39</v>
      </c>
      <c r="B2" s="59"/>
      <c r="C2" s="59" t="str">
        <f>'Varijabilni dio cijene'!C1</f>
        <v>Voda</v>
      </c>
      <c r="D2" s="59" t="str">
        <f>'Varijabilni dio cijene'!D1</f>
        <v>Kanalizacija</v>
      </c>
      <c r="E2" s="59" t="str">
        <f>'Varijabilni dio cijene'!E1</f>
        <v>Tretman</v>
      </c>
      <c r="F2" s="59" t="str">
        <f>'Varijabilni dio cijene'!F1</f>
        <v>Ukupno</v>
      </c>
    </row>
    <row r="3" spans="1:9" ht="21">
      <c r="A3" s="159" t="str">
        <f>'Ulazni podaci'!B16</f>
        <v>Domaćinstva</v>
      </c>
      <c r="B3" s="53"/>
      <c r="C3" s="52">
        <f>'Varijabilni dio cijene'!$C$23</f>
        <v>0</v>
      </c>
      <c r="D3" s="52">
        <f>'Varijabilni dio cijene'!$D$23</f>
        <v>0</v>
      </c>
      <c r="E3" s="52">
        <f>'Varijabilni dio cijene'!$E$23</f>
        <v>0</v>
      </c>
      <c r="F3" s="52">
        <f>SUM(C3:E3)</f>
        <v>0</v>
      </c>
    </row>
    <row r="4" spans="1:9" ht="21">
      <c r="A4" s="159" t="str">
        <f>'Ulazni podaci'!B17</f>
        <v>Ostali korisnici ili neka druga kategorija</v>
      </c>
      <c r="B4" s="53"/>
      <c r="C4" s="52">
        <f>'Varijabilni dio cijene'!$C$23</f>
        <v>0</v>
      </c>
      <c r="D4" s="52">
        <f>'Varijabilni dio cijene'!$D$23</f>
        <v>0</v>
      </c>
      <c r="E4" s="52">
        <f>'Varijabilni dio cijene'!$E$23</f>
        <v>0</v>
      </c>
      <c r="F4" s="52">
        <f t="shared" ref="F4:F7" si="0">SUM(C4:E4)</f>
        <v>0</v>
      </c>
    </row>
    <row r="5" spans="1:9" ht="21">
      <c r="A5" s="159" t="str">
        <f>'Ulazni podaci'!B18</f>
        <v>Unijeti kategoriju korisnika u slučaju potrebe preduzeća ili brisati</v>
      </c>
      <c r="B5" s="53"/>
      <c r="C5" s="52">
        <f>'Varijabilni dio cijene'!$C$23</f>
        <v>0</v>
      </c>
      <c r="D5" s="52">
        <f>'Varijabilni dio cijene'!$D$23</f>
        <v>0</v>
      </c>
      <c r="E5" s="52">
        <f>'Varijabilni dio cijene'!$E$23</f>
        <v>0</v>
      </c>
      <c r="F5" s="52">
        <f t="shared" si="0"/>
        <v>0</v>
      </c>
    </row>
    <row r="6" spans="1:9" ht="21">
      <c r="A6" s="159" t="str">
        <f>'Ulazni podaci'!B19</f>
        <v>Unijeti kategoriju korisnika u slučaju potrebe preduzeća ili brisati</v>
      </c>
      <c r="B6" s="53"/>
      <c r="C6" s="52">
        <f>'Varijabilni dio cijene'!$C$23</f>
        <v>0</v>
      </c>
      <c r="D6" s="52">
        <f>'Varijabilni dio cijene'!$D$23</f>
        <v>0</v>
      </c>
      <c r="E6" s="52">
        <f>'Varijabilni dio cijene'!$E$23</f>
        <v>0</v>
      </c>
      <c r="F6" s="52">
        <f t="shared" si="0"/>
        <v>0</v>
      </c>
    </row>
    <row r="7" spans="1:9" ht="21">
      <c r="A7" s="159" t="str">
        <f>'Ulazni podaci'!B20</f>
        <v>Unijeti kategoriju korisnika u slučaju potrebe preduzeća ili brisati</v>
      </c>
      <c r="B7" s="53"/>
      <c r="C7" s="52">
        <f>'Varijabilni dio cijene'!$C$23</f>
        <v>0</v>
      </c>
      <c r="D7" s="52">
        <f>'Varijabilni dio cijene'!$D$23</f>
        <v>0</v>
      </c>
      <c r="E7" s="52">
        <f>'Varijabilni dio cijene'!$E$23</f>
        <v>0</v>
      </c>
      <c r="F7" s="52">
        <f t="shared" si="0"/>
        <v>0</v>
      </c>
    </row>
    <row r="9" spans="1:9">
      <c r="A9" s="59" t="s">
        <v>37</v>
      </c>
      <c r="B9" s="59"/>
      <c r="C9" s="60"/>
      <c r="D9" s="60"/>
      <c r="E9" s="60"/>
      <c r="F9" s="60"/>
    </row>
    <row r="10" spans="1:9">
      <c r="A10" s="57" t="s">
        <v>31</v>
      </c>
      <c r="B10" s="57"/>
      <c r="C10" s="58">
        <f>'Varijabilni dio cijene'!C23*'Varijabilni dio cijene'!C12</f>
        <v>0</v>
      </c>
      <c r="D10" s="58">
        <f>'Varijabilni dio cijene'!D23*'Varijabilni dio cijene'!D12</f>
        <v>0</v>
      </c>
      <c r="E10" s="58">
        <f>'Varijabilni dio cijene'!E23*'Varijabilni dio cijene'!E12</f>
        <v>0</v>
      </c>
      <c r="F10" s="58">
        <f>SUM(C10:E10)</f>
        <v>0</v>
      </c>
      <c r="I10" s="7"/>
    </row>
    <row r="11" spans="1:9">
      <c r="A11" s="57" t="s">
        <v>32</v>
      </c>
      <c r="B11" s="57"/>
      <c r="C11" s="58">
        <f>'Fiksni dio cijene'!T25</f>
        <v>0</v>
      </c>
      <c r="D11" s="58">
        <v>0</v>
      </c>
      <c r="E11" s="58">
        <v>0</v>
      </c>
      <c r="F11" s="58">
        <f t="shared" ref="F11:F15" si="1">SUM(C11:E11)</f>
        <v>0</v>
      </c>
    </row>
    <row r="12" spans="1:9">
      <c r="A12" s="51" t="s">
        <v>33</v>
      </c>
      <c r="C12" s="54">
        <f>SUM(C10:C11)</f>
        <v>0</v>
      </c>
      <c r="D12" s="54">
        <f t="shared" ref="D12:E12" si="2">SUM(D10:D11)</f>
        <v>0</v>
      </c>
      <c r="E12" s="54">
        <f t="shared" si="2"/>
        <v>0</v>
      </c>
      <c r="F12" s="54">
        <f t="shared" si="1"/>
        <v>0</v>
      </c>
      <c r="H12" s="7"/>
    </row>
    <row r="13" spans="1:9">
      <c r="C13" s="54"/>
      <c r="D13" s="54"/>
      <c r="E13" s="54"/>
      <c r="F13" s="54"/>
    </row>
    <row r="14" spans="1:9">
      <c r="A14" s="59" t="s">
        <v>38</v>
      </c>
      <c r="B14" s="59"/>
      <c r="C14" s="61"/>
      <c r="D14" s="61"/>
      <c r="E14" s="61"/>
      <c r="F14" s="61"/>
    </row>
    <row r="15" spans="1:9">
      <c r="A15" s="57" t="str">
        <f>'Ulazni podaci'!B16</f>
        <v>Domaćinstva</v>
      </c>
      <c r="B15" s="57"/>
      <c r="C15" s="58">
        <f>C3*'Varijabilni dio cijene'!C13</f>
        <v>0</v>
      </c>
      <c r="D15" s="58">
        <f>D3*'Varijabilni dio cijene'!D13</f>
        <v>0</v>
      </c>
      <c r="E15" s="58">
        <f>E3*'Varijabilni dio cijene'!E13</f>
        <v>0</v>
      </c>
      <c r="F15" s="58">
        <f t="shared" si="1"/>
        <v>0</v>
      </c>
    </row>
    <row r="16" spans="1:9">
      <c r="A16" s="57" t="str">
        <f>'Ulazni podaci'!B17</f>
        <v>Ostali korisnici ili neka druga kategorija</v>
      </c>
      <c r="B16" s="57"/>
      <c r="C16" s="58">
        <f>C4*'Varijabilni dio cijene'!C14</f>
        <v>0</v>
      </c>
      <c r="D16" s="58">
        <f>D4*'Varijabilni dio cijene'!D14</f>
        <v>0</v>
      </c>
      <c r="E16" s="58">
        <f>E4*'Varijabilni dio cijene'!E14</f>
        <v>0</v>
      </c>
      <c r="F16" s="58">
        <f t="shared" ref="F16:F19" si="3">SUM(C16:E16)</f>
        <v>0</v>
      </c>
    </row>
    <row r="17" spans="1:9">
      <c r="A17" s="57" t="str">
        <f>'Ulazni podaci'!B18</f>
        <v>Unijeti kategoriju korisnika u slučaju potrebe preduzeća ili brisati</v>
      </c>
      <c r="B17" s="57"/>
      <c r="C17" s="58">
        <f>C5*'Varijabilni dio cijene'!C15</f>
        <v>0</v>
      </c>
      <c r="D17" s="58">
        <f>D5*'Varijabilni dio cijene'!D15</f>
        <v>0</v>
      </c>
      <c r="E17" s="58">
        <f>E5*'Varijabilni dio cijene'!E15</f>
        <v>0</v>
      </c>
      <c r="F17" s="58">
        <f t="shared" si="3"/>
        <v>0</v>
      </c>
    </row>
    <row r="18" spans="1:9">
      <c r="A18" s="57" t="str">
        <f>'Ulazni podaci'!B19</f>
        <v>Unijeti kategoriju korisnika u slučaju potrebe preduzeća ili brisati</v>
      </c>
      <c r="B18" s="57"/>
      <c r="C18" s="58">
        <f>C6*'Varijabilni dio cijene'!C16</f>
        <v>0</v>
      </c>
      <c r="D18" s="58">
        <f>D6*'Varijabilni dio cijene'!D16</f>
        <v>0</v>
      </c>
      <c r="E18" s="58">
        <f>E6*'Varijabilni dio cijene'!E16</f>
        <v>0</v>
      </c>
      <c r="F18" s="58">
        <f t="shared" si="3"/>
        <v>0</v>
      </c>
    </row>
    <row r="19" spans="1:9">
      <c r="A19" s="57" t="str">
        <f>'Ulazni podaci'!B20</f>
        <v>Unijeti kategoriju korisnika u slučaju potrebe preduzeća ili brisati</v>
      </c>
      <c r="B19" s="57"/>
      <c r="C19" s="58">
        <f>C7*'Varijabilni dio cijene'!C17</f>
        <v>0</v>
      </c>
      <c r="D19" s="58">
        <f>D7*'Varijabilni dio cijene'!D17</f>
        <v>0</v>
      </c>
      <c r="E19" s="58">
        <f>E7*'Varijabilni dio cijene'!E17</f>
        <v>0</v>
      </c>
      <c r="F19" s="58">
        <f t="shared" si="3"/>
        <v>0</v>
      </c>
    </row>
    <row r="20" spans="1:9">
      <c r="A20" s="51" t="s">
        <v>35</v>
      </c>
      <c r="C20" s="54">
        <f>SUM(C15:C19)</f>
        <v>0</v>
      </c>
      <c r="D20" s="54">
        <f t="shared" ref="D20:E20" si="4">SUM(D15:D19)</f>
        <v>0</v>
      </c>
      <c r="E20" s="54">
        <f t="shared" si="4"/>
        <v>0</v>
      </c>
      <c r="F20" s="54">
        <f>SUM(F15:F19)</f>
        <v>0</v>
      </c>
    </row>
    <row r="21" spans="1:9">
      <c r="A21" s="51" t="s">
        <v>46</v>
      </c>
      <c r="C21" s="54">
        <f>'Fiksni dio cijene'!T25</f>
        <v>0</v>
      </c>
      <c r="D21" s="54">
        <v>0</v>
      </c>
      <c r="E21" s="54">
        <v>0</v>
      </c>
      <c r="F21" s="54">
        <f>SUM(C21:E21)</f>
        <v>0</v>
      </c>
    </row>
    <row r="22" spans="1:9">
      <c r="A22" s="51" t="s">
        <v>36</v>
      </c>
      <c r="C22" s="54">
        <f>SUM(C20:C21)</f>
        <v>0</v>
      </c>
      <c r="D22" s="54">
        <f t="shared" ref="D22:E22" si="5">SUM(D20:D21)</f>
        <v>0</v>
      </c>
      <c r="E22" s="54">
        <f t="shared" si="5"/>
        <v>0</v>
      </c>
      <c r="F22" s="54">
        <f>SUM(F20:F21)</f>
        <v>0</v>
      </c>
    </row>
    <row r="23" spans="1:9">
      <c r="C23" s="51"/>
      <c r="D23" s="51"/>
      <c r="E23" s="51"/>
      <c r="F23" s="51"/>
      <c r="H23" s="7"/>
    </row>
    <row r="24" spans="1:9" ht="21">
      <c r="A24" s="56" t="s">
        <v>34</v>
      </c>
      <c r="B24" s="56"/>
      <c r="C24" s="55">
        <f>C22-C12</f>
        <v>0</v>
      </c>
      <c r="D24" s="55">
        <f>D22-D12</f>
        <v>0</v>
      </c>
      <c r="E24" s="55">
        <f>E22-E12</f>
        <v>0</v>
      </c>
      <c r="F24" s="55">
        <f>SUM(C24:E24)</f>
        <v>0</v>
      </c>
      <c r="H24" s="7"/>
      <c r="I24" s="7"/>
    </row>
    <row r="25" spans="1:9">
      <c r="F25" s="7"/>
    </row>
    <row r="26" spans="1:9">
      <c r="C26" s="7"/>
      <c r="D26" s="7"/>
      <c r="E26" s="7"/>
    </row>
    <row r="27" spans="1:9">
      <c r="F27" s="7"/>
    </row>
  </sheetData>
  <sheetProtection algorithmName="SHA-512" hashValue="OWGexSdHtDQ/cUVxzU10n/q8ZilyEg5myMeww9KDd8D3RVwe/Y8pxjUycfS9w9jP2YtT7thdW+9myuN5XFiYGw==" saltValue="EasqWOL70WB/QfZy2B5Fg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NAPOMENE</vt:lpstr>
      <vt:lpstr>Ulazni podaci</vt:lpstr>
      <vt:lpstr>Fiksni dio cijene</vt:lpstr>
      <vt:lpstr>Varijabilni dio cijene</vt:lpstr>
      <vt:lpstr>Kalk. cijene po kateg.-nova</vt:lpstr>
      <vt:lpstr>Kalk. iste.cijene,za sve.-cont.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</dc:creator>
  <cp:lastModifiedBy>Fuad Mesic</cp:lastModifiedBy>
  <cp:lastPrinted>2022-11-11T15:38:54Z</cp:lastPrinted>
  <dcterms:created xsi:type="dcterms:W3CDTF">2022-01-14T21:30:45Z</dcterms:created>
  <dcterms:modified xsi:type="dcterms:W3CDTF">2023-10-02T06:59:17Z</dcterms:modified>
</cp:coreProperties>
</file>